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KROS\Export\"/>
    </mc:Choice>
  </mc:AlternateContent>
  <bookViews>
    <workbookView xWindow="0" yWindow="0" windowWidth="0" windowHeight="0"/>
  </bookViews>
  <sheets>
    <sheet name="Rekapitulace stavby" sheetId="1" r:id="rId1"/>
    <sheet name="3415_01 - Sanace výpusti MZP" sheetId="2" r:id="rId2"/>
    <sheet name="3415_02 - Ostatn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'3415_01 - Sanace výpusti MZP'!$C$122:$K$181</definedName>
    <definedName name="_xlnm.Print_Area" localSheetId="1">'3415_01 - Sanace výpusti MZP'!$C$4:$J$76,'3415_01 - Sanace výpusti MZP'!$C$82:$J$104,'3415_01 - Sanace výpusti MZP'!$C$110:$K$181</definedName>
    <definedName name="_xlnm.Print_Titles" localSheetId="1">'3415_01 - Sanace výpusti MZP'!$122:$122</definedName>
    <definedName name="_xlnm._FilterDatabase" localSheetId="2" hidden="1">'3415_02 - Ostatní náklady'!$C$118:$K$132</definedName>
    <definedName name="_xlnm.Print_Area" localSheetId="2">'3415_02 - Ostatní náklady'!$C$4:$J$76,'3415_02 - Ostatní náklady'!$C$82:$J$100,'3415_02 - Ostatní náklady'!$C$106:$K$132</definedName>
    <definedName name="_xlnm.Print_Titles" localSheetId="2">'3415_02 - Ostatní náklady'!$118:$118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85"/>
  <c i="2" r="R179"/>
  <c r="J37"/>
  <c r="J36"/>
  <c i="1" r="AY95"/>
  <c i="2" r="J35"/>
  <c i="1" r="AX95"/>
  <c i="2" r="BI180"/>
  <c r="BH180"/>
  <c r="BG180"/>
  <c r="BF180"/>
  <c r="T180"/>
  <c r="T179"/>
  <c r="R180"/>
  <c r="P180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6"/>
  <c r="BH126"/>
  <c r="BG126"/>
  <c r="BF126"/>
  <c r="T126"/>
  <c r="T125"/>
  <c r="R126"/>
  <c r="R125"/>
  <c r="P126"/>
  <c r="P125"/>
  <c r="J119"/>
  <c r="F119"/>
  <c r="F117"/>
  <c r="E115"/>
  <c r="J91"/>
  <c r="F91"/>
  <c r="F89"/>
  <c r="E87"/>
  <c r="J24"/>
  <c r="E24"/>
  <c r="J92"/>
  <c r="J23"/>
  <c r="J18"/>
  <c r="E18"/>
  <c r="F120"/>
  <c r="J17"/>
  <c r="J12"/>
  <c r="J89"/>
  <c r="E7"/>
  <c r="E113"/>
  <c i="1" r="L90"/>
  <c r="AM90"/>
  <c r="AM89"/>
  <c r="L89"/>
  <c r="AM87"/>
  <c r="L87"/>
  <c r="L85"/>
  <c r="L84"/>
  <c i="2" r="J180"/>
  <c r="J173"/>
  <c r="BK161"/>
  <c r="J152"/>
  <c r="BK149"/>
  <c r="BK142"/>
  <c r="BK135"/>
  <c r="BK180"/>
  <c r="BK176"/>
  <c r="BK170"/>
  <c r="J161"/>
  <c r="BK152"/>
  <c r="J146"/>
  <c r="BK139"/>
  <c r="BK131"/>
  <c i="1" r="AS94"/>
  <c i="3" r="BK131"/>
  <c r="J122"/>
  <c r="J129"/>
  <c r="J125"/>
  <c i="2" r="J176"/>
  <c r="J170"/>
  <c r="BK165"/>
  <c r="BK157"/>
  <c r="BK146"/>
  <c r="J139"/>
  <c r="J131"/>
  <c r="J126"/>
  <c r="BK173"/>
  <c r="J165"/>
  <c r="J157"/>
  <c r="J149"/>
  <c r="J142"/>
  <c r="J135"/>
  <c r="BK126"/>
  <c i="3" r="BK125"/>
  <c r="BK122"/>
  <c r="BK129"/>
  <c r="BK127"/>
  <c r="J131"/>
  <c r="J127"/>
  <c i="2" l="1" r="BK130"/>
  <c r="J130"/>
  <c r="J99"/>
  <c r="R130"/>
  <c r="R124"/>
  <c r="R123"/>
  <c r="BK145"/>
  <c r="J145"/>
  <c r="J100"/>
  <c r="T145"/>
  <c r="P156"/>
  <c r="T156"/>
  <c r="P169"/>
  <c r="R169"/>
  <c i="3" r="R121"/>
  <c r="BK126"/>
  <c r="J126"/>
  <c r="J99"/>
  <c r="P126"/>
  <c r="R126"/>
  <c i="2" r="P130"/>
  <c r="P124"/>
  <c r="P123"/>
  <c i="1" r="AU95"/>
  <c i="2" r="T130"/>
  <c r="T124"/>
  <c r="T123"/>
  <c r="P145"/>
  <c r="R145"/>
  <c r="BK156"/>
  <c r="J156"/>
  <c r="J101"/>
  <c r="R156"/>
  <c r="BK169"/>
  <c r="J169"/>
  <c r="J102"/>
  <c r="T169"/>
  <c i="3" r="BK121"/>
  <c r="J121"/>
  <c r="J98"/>
  <c r="P121"/>
  <c r="P120"/>
  <c r="P119"/>
  <c i="1" r="AU96"/>
  <c i="3" r="T121"/>
  <c r="T126"/>
  <c i="2" r="BK125"/>
  <c r="J125"/>
  <c r="J98"/>
  <c r="BK179"/>
  <c r="J179"/>
  <c r="J103"/>
  <c i="3" r="J89"/>
  <c r="J92"/>
  <c r="BE127"/>
  <c r="BE129"/>
  <c r="F116"/>
  <c r="E109"/>
  <c r="BE122"/>
  <c r="BE125"/>
  <c r="BE131"/>
  <c i="2" r="E85"/>
  <c r="J117"/>
  <c r="J120"/>
  <c r="BE142"/>
  <c r="BE152"/>
  <c r="BE157"/>
  <c r="BE165"/>
  <c r="BE170"/>
  <c r="BE173"/>
  <c r="F92"/>
  <c r="BE126"/>
  <c r="BE131"/>
  <c r="BE135"/>
  <c r="BE139"/>
  <c r="BE146"/>
  <c r="BE149"/>
  <c r="BE161"/>
  <c r="BE176"/>
  <c r="BE180"/>
  <c r="J34"/>
  <c i="1" r="AW95"/>
  <c i="2" r="F34"/>
  <c i="1" r="BA95"/>
  <c i="2" r="F37"/>
  <c i="1" r="BD95"/>
  <c i="3" r="J34"/>
  <c i="1" r="AW96"/>
  <c i="3" r="F34"/>
  <c i="1" r="BA96"/>
  <c i="2" r="F35"/>
  <c i="1" r="BB95"/>
  <c i="2" r="F36"/>
  <c i="1" r="BC95"/>
  <c i="3" r="F37"/>
  <c i="1" r="BD96"/>
  <c i="3" r="F36"/>
  <c i="1" r="BC96"/>
  <c i="3" r="F35"/>
  <c i="1" r="BB96"/>
  <c i="3" l="1" r="T120"/>
  <c r="T119"/>
  <c r="R120"/>
  <c r="R119"/>
  <c i="2" r="BK124"/>
  <c r="BK123"/>
  <c r="J123"/>
  <c r="J96"/>
  <c i="3" r="BK120"/>
  <c r="J120"/>
  <c r="J97"/>
  <c i="1" r="AU94"/>
  <c i="2" r="J33"/>
  <c i="1" r="AV95"/>
  <c r="AT95"/>
  <c r="BA94"/>
  <c r="W30"/>
  <c i="3" r="J33"/>
  <c i="1" r="AV96"/>
  <c r="AT96"/>
  <c i="2" r="F33"/>
  <c i="1" r="AZ95"/>
  <c r="BB94"/>
  <c r="W31"/>
  <c r="BD94"/>
  <c r="W33"/>
  <c r="BC94"/>
  <c r="AY94"/>
  <c i="3" r="F33"/>
  <c i="1" r="AZ96"/>
  <c i="2" l="1" r="J124"/>
  <c r="J97"/>
  <c i="3" r="BK119"/>
  <c r="J119"/>
  <c r="J96"/>
  <c i="2" r="J30"/>
  <c i="1" r="AG95"/>
  <c r="AX94"/>
  <c r="AZ94"/>
  <c r="AV94"/>
  <c r="AK29"/>
  <c r="AW94"/>
  <c r="AK30"/>
  <c r="W32"/>
  <c i="2" l="1" r="J39"/>
  <c i="1" r="AN95"/>
  <c i="3" r="J30"/>
  <c i="1" r="AG96"/>
  <c r="AG94"/>
  <c r="AK26"/>
  <c r="AK35"/>
  <c r="AT94"/>
  <c r="AN94"/>
  <c r="W29"/>
  <c i="3" l="1" r="J39"/>
  <c i="1" r="AN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<sst xmlns="http://schemas.openxmlformats.org/spreadsheetml/2006/main">
  <si>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</si>
  <si>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</si>
  <si>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</si>
  <si>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</si>
  <si>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</si>
  <si>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{75a09daa-64f8-436b-8d22-91189546103b}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</si>
  <si>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</si>
  <si>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</si>
  <si>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</si>
  <si>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</si>
  <si>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</si>
  <si>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</si>
  <si>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</si>
  <si>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</si>
  <si>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3415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</si>
  <si>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</si>
  <si>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</si>
  <si>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VD Luhačovice, sanace výpusti MZP</t>
  </si>
  <si>
    <t>KSO:</t>
  </si>
  <si>
    <t>CC-CZ:</t>
  </si>
  <si>
    <t>Místo:</t>
  </si>
  <si>
    <t xml:space="preserve">k.ú. Pozlovice, ORP  Luhačovice</t>
  </si>
  <si>
    <t>Datum:</t>
  </si>
  <si>
    <t>6. 6. 2024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</si>
  <si>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</si>
  <si>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</si>
  <si>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</si>
  <si>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</si>
  <si>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</si>
  <si>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</si>
  <si>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</si>
  <si>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</si>
  <si>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</si>
  <si>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</si>
  <si>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CZ49241648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</si>
  <si>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</si>
  <si>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</si>
  <si>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</si>
  <si>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</si>
  <si>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</si>
  <si>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</si>
  <si>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</si>
  <si>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</si>
  <si>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</si>
  <si>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</si>
  <si>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</si>
  <si>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</si>
  <si>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</si>
  <si>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</si>
  <si>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</si>
  <si>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</si>
  <si>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</si>
  <si>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</si>
  <si>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</si>
  <si>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</si>
  <si>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</si>
  <si>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</si>
  <si>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</si>
  <si>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</si>
  <si>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</si>
  <si>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</si>
  <si>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</si>
  <si>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</si>
  <si>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</si>
  <si>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</si>
  <si>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</si>
  <si>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</si>
  <si>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</si>
  <si>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</si>
  <si>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</si>
  <si>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</si>
  <si>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</si>
  <si>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</si>
  <si>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</si>
  <si>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</si>
  <si>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</si>
  <si>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</si>
  <si>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</si>
  <si>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</si>
  <si>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</si>
  <si>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</si>
  <si>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</si>
  <si>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</si>
  <si>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</si>
  <si>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3415_01</t>
  </si>
  <si>
    <t>Sanace výpusti MZP</t>
  </si>
  <si>
    <t>STA</t>
  </si>
  <si>
    <t>1</t>
  </si>
  <si>
    <t>{e8e89cb0-eee1-4d28-b7fa-f08d0aedc75c}</t>
  </si>
  <si>
    <t>2</t>
  </si>
  <si>
    <t>3415_02</t>
  </si>
  <si>
    <t>Ostatní náklady</t>
  </si>
  <si>
    <t>{3b2f9afe-9d38-4b0f-a62f-8ad094cd4165}</t>
  </si>
  <si>
    <t>KRYCÍ LIST SOUPISU PRACÍ</t>
  </si>
  <si>
    <t>Objekt:</t>
  </si>
  <si>
    <t>3415_01 - Sanace výpusti MZP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</si>
  <si>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</si>
  <si>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</si>
  <si>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</si>
  <si>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</si>
  <si>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</si>
  <si>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</si>
  <si>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</si>
  <si>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</si>
  <si>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</si>
  <si>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</si>
  <si>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</si>
  <si>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</si>
  <si>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</si>
  <si>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</si>
  <si>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</si>
  <si>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</si>
  <si>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</si>
  <si>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</si>
  <si>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</si>
  <si>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</si>
  <si>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</si>
  <si>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</si>
  <si>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</si>
  <si>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</si>
  <si>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</si>
  <si>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</si>
  <si>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</si>
  <si>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</si>
  <si>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</si>
  <si>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</si>
  <si>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115104111</t>
  </si>
  <si>
    <t>Čerpání vody na v do 20 m l potrubí ve štole do 200 m</t>
  </si>
  <si>
    <t>hod</t>
  </si>
  <si>
    <t>CS ÚRS 2024 01</t>
  </si>
  <si>
    <t>4</t>
  </si>
  <si>
    <t>-1255913488</t>
  </si>
  <si>
    <t>PP</t>
  </si>
  <si>
    <t>Čerpání vody ze štol na dopravní výšku do 20 m, při délce potrubí ve štole do 200 m</t>
  </si>
  <si>
    <t>VV</t>
  </si>
  <si>
    <t>"kap. 3.3, odčerpání vody z konce potrubí pro kontrolu případných průsaků" 2</t>
  </si>
  <si>
    <t>"kap. 3.5, odčerpání vody z konce potrubí před provedením ucpávky " 2</t>
  </si>
  <si>
    <t>3</t>
  </si>
  <si>
    <t>Svislé a kompletní konstrukce</t>
  </si>
  <si>
    <t>321311116</t>
  </si>
  <si>
    <t>Konstrukce vodních staveb z betonu prostého mrazuvzdorného tř. C 30/37</t>
  </si>
  <si>
    <t>m3</t>
  </si>
  <si>
    <t>-1926275201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</si>
  <si>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</si>
  <si>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"kap. 3.7" 0,11</t>
  </si>
  <si>
    <t>"kap. 3.8" 0,5</t>
  </si>
  <si>
    <t>300R1</t>
  </si>
  <si>
    <t>Výplň štoly cementopopílkovou suspenzí</t>
  </si>
  <si>
    <t>886026692</t>
  </si>
  <si>
    <t>P</t>
  </si>
  <si>
    <t>Poznámka k položce:_x000d_
v ceně je zohledněno i případné čerpání suspenze</t>
  </si>
  <si>
    <t>"kap. 3.6" 2,4+0,4</t>
  </si>
  <si>
    <t>321351010</t>
  </si>
  <si>
    <t>Bednění konstrukcí vodních staveb rovinné - zřízení</t>
  </si>
  <si>
    <t>m2</t>
  </si>
  <si>
    <t>1281810516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</si>
  <si>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</si>
  <si>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"kap. 3.8" 0,48</t>
  </si>
  <si>
    <t>5</t>
  </si>
  <si>
    <t>321352010</t>
  </si>
  <si>
    <t>Bednění konstrukcí vodních staveb rovinné - odstranění</t>
  </si>
  <si>
    <t>670095955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</si>
  <si>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</si>
  <si>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8</t>
  </si>
  <si>
    <t>Trubní vedení</t>
  </si>
  <si>
    <t>6</t>
  </si>
  <si>
    <t>890211811</t>
  </si>
  <si>
    <t>Bourání šachet z prostého betonu ručně obestavěného prostoru do 1,5 m3</t>
  </si>
  <si>
    <t>1858988205</t>
  </si>
  <si>
    <t>Bourání šachet a jímek ručně velikosti obestavěného prostoru do 1,5 m3 z prostého betonu</t>
  </si>
  <si>
    <t>"kap. 3.8, odstanění popílkocementu z šoupátkové komory " 0,8</t>
  </si>
  <si>
    <t>7</t>
  </si>
  <si>
    <t>891391811</t>
  </si>
  <si>
    <t>Demontáž vodovodních šoupátek otevřený výkop DN 400</t>
  </si>
  <si>
    <t>kus</t>
  </si>
  <si>
    <t>2121995455</t>
  </si>
  <si>
    <t>Demontáž vodovodních armatur na potrubí šoupátek nebo klapek uzavíracích v otevřeném výkopu nebo v šachtách DN 400</t>
  </si>
  <si>
    <t>"kap. 3.4" 1</t>
  </si>
  <si>
    <t>800R1</t>
  </si>
  <si>
    <t>Ucpání potrubí DN375 těsnícím vakem</t>
  </si>
  <si>
    <t>kompl</t>
  </si>
  <si>
    <t>796578569</t>
  </si>
  <si>
    <t>Poznámka k položce:_x000d_
včetně odstranění vaku po ukončení prací</t>
  </si>
  <si>
    <t>"kap. 3.5" 1</t>
  </si>
  <si>
    <t>9</t>
  </si>
  <si>
    <t>Ostatní konstrukce a práce, bourání</t>
  </si>
  <si>
    <t>977R</t>
  </si>
  <si>
    <t>Potapěčské práce pod hladinou hloubky do 13 m</t>
  </si>
  <si>
    <t>32217382</t>
  </si>
  <si>
    <t xml:space="preserve">Poznámka k položce:_x000d_
předpoklad 8hod práce:_x000d_
- demontáž nátokového koše_x000d_
- osazení uzávěru na přírubu koncového potrubí _x000d_
- instalace zavzdušňovací hadice (vyvedení nad hladinu)_x000d_
- demontáž zavzdušňovací hadice po ukončení prací_x000d_
</t>
  </si>
  <si>
    <t>"kap. 3.2, uzavření nátoku + kap. 3.9" 1</t>
  </si>
  <si>
    <t>10</t>
  </si>
  <si>
    <t>900R1</t>
  </si>
  <si>
    <t>Úprava uzávěru potrubí osazením zavzdušnovací hadice</t>
  </si>
  <si>
    <t>1339625301</t>
  </si>
  <si>
    <t>Poznámka k položce:_x000d_
železný uzávěr je k dispozici u obsuhy VD (může být nahrazen jiným), bude opatřen zavzdušněním (hadice dostatečně tuhá tak, aby zvládla tlak 4.5m vodního sloupce)</t>
  </si>
  <si>
    <t>"kap. 3.2, uzavření nátoku" 1</t>
  </si>
  <si>
    <t>11</t>
  </si>
  <si>
    <t>985131111</t>
  </si>
  <si>
    <t>Očištění ploch stěn, rubu kleneb a podlah tlakovou vodou</t>
  </si>
  <si>
    <t>-1837014263</t>
  </si>
  <si>
    <t>"kap. 3.7, očištění povrchu před betonáží" 1,2</t>
  </si>
  <si>
    <t>"kap. 3.8, očištění povrchu před betonáží" 3</t>
  </si>
  <si>
    <t>997</t>
  </si>
  <si>
    <t>Přesun sutě</t>
  </si>
  <si>
    <t>997013501</t>
  </si>
  <si>
    <t>Odvoz suti a vybouraných hmot na skládku nebo meziskládku do 1 km se složením</t>
  </si>
  <si>
    <t>t</t>
  </si>
  <si>
    <t>-600621470</t>
  </si>
  <si>
    <t>Odvoz suti a vybouraných hmot na skládku nebo meziskládku se složením, na vzdálenost do 1 km</t>
  </si>
  <si>
    <t>"vybouraná CPS" 0,8*1,5</t>
  </si>
  <si>
    <t>13</t>
  </si>
  <si>
    <t>997013509</t>
  </si>
  <si>
    <t>Příplatek k odvozu suti a vybouraných hmot na skládku ZKD 1 km přes 1 km</t>
  </si>
  <si>
    <t>814179270</t>
  </si>
  <si>
    <t>Odvoz suti a vybouraných hmot na skládku nebo meziskládku se složením, na vzdálenost Příplatek k ceně za každý další započatý 1 km přes 1 km</t>
  </si>
  <si>
    <t>"předpoklad 20km" 1,2*19</t>
  </si>
  <si>
    <t>14</t>
  </si>
  <si>
    <t>997013601</t>
  </si>
  <si>
    <t>Poplatek za uložení na skládce (skládkovné) stavebního odpadu betonového kód odpadu 17 01 01</t>
  </si>
  <si>
    <t>1981799377</t>
  </si>
  <si>
    <t>Poplatek za uložení stavebního odpadu na skládce (skládkovné) z prostého betonu zatříděného do Katalogu odpadů pod kódem 17 01 01</t>
  </si>
  <si>
    <t>"vybouraná CPS" 1,2</t>
  </si>
  <si>
    <t>998</t>
  </si>
  <si>
    <t>Přesun hmot</t>
  </si>
  <si>
    <t>15</t>
  </si>
  <si>
    <t>998321011</t>
  </si>
  <si>
    <t>Přesun hmot pro hráze přehradní zemní a kamenité</t>
  </si>
  <si>
    <t>-1424403489</t>
  </si>
  <si>
    <t>Přesun hmot pro objekty hráze přehradní zemní a kamenité dopravní vzdálenost do 500 m</t>
  </si>
  <si>
    <t>3415_02 -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</si>
  <si>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</si>
  <si>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</si>
  <si>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</si>
  <si>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</si>
  <si>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</si>
  <si>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</si>
  <si>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</si>
  <si>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</si>
  <si>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</si>
  <si>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1024</t>
  </si>
  <si>
    <t>-1134833051</t>
  </si>
  <si>
    <t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</t>
  </si>
  <si>
    <t>R02</t>
  </si>
  <si>
    <t>Dopravní značení dle požadavku správce komunikace a DI, včetně projednání</t>
  </si>
  <si>
    <t>-992798712</t>
  </si>
  <si>
    <t>VRN3</t>
  </si>
  <si>
    <t>Zařízení staveniště</t>
  </si>
  <si>
    <t>030001000</t>
  </si>
  <si>
    <t>1607753135</t>
  </si>
  <si>
    <t>034002000</t>
  </si>
  <si>
    <t>Zabezpečení staveniště</t>
  </si>
  <si>
    <t>662437373</t>
  </si>
  <si>
    <t>039002000</t>
  </si>
  <si>
    <t>Zrušení zařízení staveniště</t>
  </si>
  <si>
    <t>1804546169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</si>
</sst>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32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34</v>
      </c>
      <c r="AO17" s="20"/>
      <c r="AP17" s="20"/>
      <c r="AQ17" s="20"/>
      <c r="AR17" s="18"/>
      <c r="BE17" s="29"/>
      <c r="BS17" s="15" t="s">
        <v>35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36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35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3415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VD Luhačovice, sanace výpusti MZP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k.ú. Pozlovice, ORP  Luhačovice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6. 6. 2024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Povodí Moravy, s.p.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78" t="str">
        <f>IF(E17="","",E17)</f>
        <v>VODNÍ DÍLA - TBD a.s.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36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78</v>
      </c>
      <c r="BT94" s="115" t="s">
        <v>79</v>
      </c>
      <c r="BU94" s="116" t="s">
        <v>80</v>
      </c>
      <c r="BV94" s="115" t="s">
        <v>81</v>
      </c>
      <c r="BW94" s="115" t="s">
        <v>5</v>
      </c>
      <c r="BX94" s="115" t="s">
        <v>82</v>
      </c>
      <c r="CL94" s="115" t="s">
        <v>1</v>
      </c>
    </row>
    <row r="95" s="7" customFormat="1" ht="16.5" customHeight="1">
      <c r="A95" s="117" t="s">
        <v>83</v>
      </c>
      <c r="B95" s="118"/>
      <c r="C95" s="119"/>
      <c r="D95" s="120" t="s">
        <v>84</v>
      </c>
      <c r="E95" s="120"/>
      <c r="F95" s="120"/>
      <c r="G95" s="120"/>
      <c r="H95" s="120"/>
      <c r="I95" s="121"/>
      <c r="J95" s="120" t="s">
        <v>85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'3415_01 - Sanace výpusti MZP'!J30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86</v>
      </c>
      <c r="AR95" s="124"/>
      <c r="AS95" s="125">
        <v>0</v>
      </c>
      <c r="AT95" s="126">
        <f>ROUND(SUM(AV95:AW95),2)</f>
        <v>0</v>
      </c>
      <c r="AU95" s="127">
        <f>'3415_01 - Sanace výpusti MZP'!P123</f>
        <v>0</v>
      </c>
      <c r="AV95" s="126">
        <f>'3415_01 - Sanace výpusti MZP'!J33</f>
        <v>0</v>
      </c>
      <c r="AW95" s="126">
        <f>'3415_01 - Sanace výpusti MZP'!J34</f>
        <v>0</v>
      </c>
      <c r="AX95" s="126">
        <f>'3415_01 - Sanace výpusti MZP'!J35</f>
        <v>0</v>
      </c>
      <c r="AY95" s="126">
        <f>'3415_01 - Sanace výpusti MZP'!J36</f>
        <v>0</v>
      </c>
      <c r="AZ95" s="126">
        <f>'3415_01 - Sanace výpusti MZP'!F33</f>
        <v>0</v>
      </c>
      <c r="BA95" s="126">
        <f>'3415_01 - Sanace výpusti MZP'!F34</f>
        <v>0</v>
      </c>
      <c r="BB95" s="126">
        <f>'3415_01 - Sanace výpusti MZP'!F35</f>
        <v>0</v>
      </c>
      <c r="BC95" s="126">
        <f>'3415_01 - Sanace výpusti MZP'!F36</f>
        <v>0</v>
      </c>
      <c r="BD95" s="128">
        <f>'3415_01 - Sanace výpusti MZP'!F37</f>
        <v>0</v>
      </c>
      <c r="BE95" s="7"/>
      <c r="BT95" s="129" t="s">
        <v>87</v>
      </c>
      <c r="BV95" s="129" t="s">
        <v>81</v>
      </c>
      <c r="BW95" s="129" t="s">
        <v>88</v>
      </c>
      <c r="BX95" s="129" t="s">
        <v>5</v>
      </c>
      <c r="CL95" s="129" t="s">
        <v>1</v>
      </c>
      <c r="CM95" s="129" t="s">
        <v>89</v>
      </c>
    </row>
    <row r="96" s="7" customFormat="1" ht="16.5" customHeight="1">
      <c r="A96" s="117" t="s">
        <v>83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'3415_02 - Ostatní náklady'!J30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86</v>
      </c>
      <c r="AR96" s="124"/>
      <c r="AS96" s="130">
        <v>0</v>
      </c>
      <c r="AT96" s="131">
        <f>ROUND(SUM(AV96:AW96),2)</f>
        <v>0</v>
      </c>
      <c r="AU96" s="132">
        <f>'3415_02 - Ostatní náklady'!P119</f>
        <v>0</v>
      </c>
      <c r="AV96" s="131">
        <f>'3415_02 - Ostatní náklady'!J33</f>
        <v>0</v>
      </c>
      <c r="AW96" s="131">
        <f>'3415_02 - Ostatní náklady'!J34</f>
        <v>0</v>
      </c>
      <c r="AX96" s="131">
        <f>'3415_02 - Ostatní náklady'!J35</f>
        <v>0</v>
      </c>
      <c r="AY96" s="131">
        <f>'3415_02 - Ostatní náklady'!J36</f>
        <v>0</v>
      </c>
      <c r="AZ96" s="131">
        <f>'3415_02 - Ostatní náklady'!F33</f>
        <v>0</v>
      </c>
      <c r="BA96" s="131">
        <f>'3415_02 - Ostatní náklady'!F34</f>
        <v>0</v>
      </c>
      <c r="BB96" s="131">
        <f>'3415_02 - Ostatní náklady'!F35</f>
        <v>0</v>
      </c>
      <c r="BC96" s="131">
        <f>'3415_02 - Ostatní náklady'!F36</f>
        <v>0</v>
      </c>
      <c r="BD96" s="133">
        <f>'3415_02 - Ostatní náklady'!F37</f>
        <v>0</v>
      </c>
      <c r="BE96" s="7"/>
      <c r="BT96" s="129" t="s">
        <v>87</v>
      </c>
      <c r="BV96" s="129" t="s">
        <v>81</v>
      </c>
      <c r="BW96" s="129" t="s">
        <v>92</v>
      </c>
      <c r="BX96" s="129" t="s">
        <v>5</v>
      </c>
      <c r="CL96" s="129" t="s">
        <v>1</v>
      </c>
      <c r="CM96" s="129" t="s">
        <v>89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m2zRmFbomCnXHMiZasVExNFrOCvqdEDouC0KE8ge0gbgy6sMPy6nZRSv6gWhOt+krqtuxoqkD6t35I5ZtJvHnQ==" hashValue="w55ePAcTzsjtcn3jrT+no7S9G5CogxA9tSclodLbjXPLX817TpFILQf5KuoQ/RECKS/aH4WrI0X23O5I7bZG9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3415_01 - Sanace výpusti MZP'!C2" display="/"/>
    <hyperlink ref="A96" location="'3415_02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VD Luhačovice, sanace výpusti MZP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95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6. 6. 2024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ROUND((SUM(BE123:BE181)),  2)</f>
        <v>0</v>
      </c>
      <c r="G33" s="36"/>
      <c r="H33" s="36"/>
      <c r="I33" s="153">
        <v>0.20999999999999999</v>
      </c>
      <c r="J33" s="152">
        <f>ROUND(((SUM(BE123:BE181))*I33),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ROUND((SUM(BF123:BF181)),  2)</f>
        <v>0</v>
      </c>
      <c r="G34" s="36"/>
      <c r="H34" s="36"/>
      <c r="I34" s="153">
        <v>0.12</v>
      </c>
      <c r="J34" s="152">
        <f>ROUND(((SUM(BF123:BF181))*I34),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ROUND((SUM(BG123:BG181)),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ROUND((SUM(BH123:BH181)),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ROUND((SUM(BI123:BI181)),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VD Luhačovice, sanace výpusti MZP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3415_01 - Sanace výpusti MZP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k.ú. Pozlovice, ORP  Luhačovice</v>
      </c>
      <c r="G89" s="38"/>
      <c r="H89" s="38"/>
      <c r="I89" s="30" t="s">
        <v>22</v>
      </c>
      <c r="J89" s="77" t="str">
        <f>IF(J12="","",J12)</f>
        <v>6. 6. 2024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31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97</v>
      </c>
      <c r="D94" s="174"/>
      <c r="E94" s="174"/>
      <c r="F94" s="174"/>
      <c r="G94" s="174"/>
      <c r="H94" s="174"/>
      <c r="I94" s="174"/>
      <c r="J94" s="175" t="s">
        <v>98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99</v>
      </c>
      <c r="D96" s="38"/>
      <c r="E96" s="38"/>
      <c r="F96" s="38"/>
      <c r="G96" s="38"/>
      <c r="H96" s="38"/>
      <c r="I96" s="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100</v>
      </c>
    </row>
    <row r="97" s="9" customFormat="1" ht="24.96" customHeight="1">
      <c r="A97" s="9"/>
      <c r="B97" s="177"/>
      <c r="C97" s="178"/>
      <c r="D97" s="179" t="s">
        <v>101</v>
      </c>
      <c r="E97" s="180"/>
      <c r="F97" s="180"/>
      <c r="G97" s="180"/>
      <c r="H97" s="180"/>
      <c r="I97" s="180"/>
      <c r="J97" s="181">
        <f>J124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102</v>
      </c>
      <c r="E98" s="186"/>
      <c r="F98" s="186"/>
      <c r="G98" s="186"/>
      <c r="H98" s="186"/>
      <c r="I98" s="186"/>
      <c r="J98" s="187">
        <f>J125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103</v>
      </c>
      <c r="E99" s="186"/>
      <c r="F99" s="186"/>
      <c r="G99" s="186"/>
      <c r="H99" s="186"/>
      <c r="I99" s="186"/>
      <c r="J99" s="187">
        <f>J130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104</v>
      </c>
      <c r="E100" s="186"/>
      <c r="F100" s="186"/>
      <c r="G100" s="186"/>
      <c r="H100" s="186"/>
      <c r="I100" s="186"/>
      <c r="J100" s="187">
        <f>J145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105</v>
      </c>
      <c r="E101" s="186"/>
      <c r="F101" s="186"/>
      <c r="G101" s="186"/>
      <c r="H101" s="186"/>
      <c r="I101" s="186"/>
      <c r="J101" s="187">
        <f>J156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106</v>
      </c>
      <c r="E102" s="186"/>
      <c r="F102" s="186"/>
      <c r="G102" s="186"/>
      <c r="H102" s="186"/>
      <c r="I102" s="186"/>
      <c r="J102" s="187">
        <f>J169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107</v>
      </c>
      <c r="E103" s="186"/>
      <c r="F103" s="186"/>
      <c r="G103" s="186"/>
      <c r="H103" s="186"/>
      <c r="I103" s="186"/>
      <c r="J103" s="187">
        <f>J179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108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72" t="str">
        <f>E7</f>
        <v>VD Luhačovice, sanace výpusti MZP</v>
      </c>
      <c r="F113" s="30"/>
      <c r="G113" s="30"/>
      <c r="H113" s="30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94</v>
      </c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3415_01 - Sanace výpusti MZP</v>
      </c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 xml:space="preserve">k.ú. Pozlovice, ORP  Luhačovice</v>
      </c>
      <c r="G117" s="38"/>
      <c r="H117" s="38"/>
      <c r="I117" s="30" t="s">
        <v>22</v>
      </c>
      <c r="J117" s="77" t="str">
        <f>IF(J12="","",J12)</f>
        <v>6. 6. 2024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25.65" customHeight="1">
      <c r="A119" s="36"/>
      <c r="B119" s="37"/>
      <c r="C119" s="30" t="s">
        <v>24</v>
      </c>
      <c r="D119" s="38"/>
      <c r="E119" s="38"/>
      <c r="F119" s="25" t="str">
        <f>E15</f>
        <v>Povodí Moravy, s.p.</v>
      </c>
      <c r="G119" s="38"/>
      <c r="H119" s="38"/>
      <c r="I119" s="30" t="s">
        <v>31</v>
      </c>
      <c r="J119" s="34" t="str">
        <f>E21</f>
        <v>VODNÍ DÍLA - TBD a.s.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29</v>
      </c>
      <c r="D120" s="38"/>
      <c r="E120" s="38"/>
      <c r="F120" s="25" t="str">
        <f>IF(E18="","",E18)</f>
        <v>Vyplň údaj</v>
      </c>
      <c r="G120" s="38"/>
      <c r="H120" s="38"/>
      <c r="I120" s="30" t="s">
        <v>36</v>
      </c>
      <c r="J120" s="34" t="str">
        <f>E24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89"/>
      <c r="B122" s="190"/>
      <c r="C122" s="191" t="s">
        <v>109</v>
      </c>
      <c r="D122" s="192" t="s">
        <v>64</v>
      </c>
      <c r="E122" s="192" t="s">
        <v>60</v>
      </c>
      <c r="F122" s="192" t="s">
        <v>61</v>
      </c>
      <c r="G122" s="192" t="s">
        <v>110</v>
      </c>
      <c r="H122" s="192" t="s">
        <v>111</v>
      </c>
      <c r="I122" s="192" t="s">
        <v>112</v>
      </c>
      <c r="J122" s="192" t="s">
        <v>98</v>
      </c>
      <c r="K122" s="193" t="s">
        <v>113</v>
      </c>
      <c r="L122" s="194"/>
      <c r="M122" s="98" t="s">
        <v>1</v>
      </c>
      <c r="N122" s="99" t="s">
        <v>43</v>
      </c>
      <c r="O122" s="99" t="s">
        <v>114</v>
      </c>
      <c r="P122" s="99" t="s">
        <v>115</v>
      </c>
      <c r="Q122" s="99" t="s">
        <v>116</v>
      </c>
      <c r="R122" s="99" t="s">
        <v>117</v>
      </c>
      <c r="S122" s="99" t="s">
        <v>118</v>
      </c>
      <c r="T122" s="100" t="s">
        <v>119</v>
      </c>
      <c r="U122" s="189"/>
      <c r="V122" s="189"/>
      <c r="W122" s="189"/>
      <c r="X122" s="189"/>
      <c r="Y122" s="189"/>
      <c r="Z122" s="189"/>
      <c r="AA122" s="189"/>
      <c r="AB122" s="189"/>
      <c r="AC122" s="189"/>
      <c r="AD122" s="189"/>
      <c r="AE122" s="189"/>
    </row>
    <row r="123" s="2" customFormat="1" ht="22.8" customHeight="1">
      <c r="A123" s="36"/>
      <c r="B123" s="37"/>
      <c r="C123" s="105" t="s">
        <v>120</v>
      </c>
      <c r="D123" s="38"/>
      <c r="E123" s="38"/>
      <c r="F123" s="38"/>
      <c r="G123" s="38"/>
      <c r="H123" s="38"/>
      <c r="I123" s="38"/>
      <c r="J123" s="195">
        <f>BK123</f>
        <v>0</v>
      </c>
      <c r="K123" s="38"/>
      <c r="L123" s="42"/>
      <c r="M123" s="101"/>
      <c r="N123" s="196"/>
      <c r="O123" s="102"/>
      <c r="P123" s="197">
        <f>P124</f>
        <v>0</v>
      </c>
      <c r="Q123" s="102"/>
      <c r="R123" s="197">
        <f>R124</f>
        <v>0.0048820000000000001</v>
      </c>
      <c r="S123" s="102"/>
      <c r="T123" s="198">
        <f>T124</f>
        <v>1.6873400000000001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78</v>
      </c>
      <c r="AU123" s="15" t="s">
        <v>100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78</v>
      </c>
      <c r="E124" s="203" t="s">
        <v>121</v>
      </c>
      <c r="F124" s="203" t="s">
        <v>122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P125+P130+P145+P156+P169+P179</f>
        <v>0</v>
      </c>
      <c r="Q124" s="208"/>
      <c r="R124" s="209">
        <f>R125+R130+R145+R156+R169+R179</f>
        <v>0.0048820000000000001</v>
      </c>
      <c r="S124" s="208"/>
      <c r="T124" s="210">
        <f>T125+T130+T145+T156+T169+T179</f>
        <v>1.6873400000000001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87</v>
      </c>
      <c r="AT124" s="212" t="s">
        <v>78</v>
      </c>
      <c r="AU124" s="212" t="s">
        <v>79</v>
      </c>
      <c r="AY124" s="211" t="s">
        <v>123</v>
      </c>
      <c r="BK124" s="213">
        <f>BK125+BK130+BK145+BK156+BK169+BK179</f>
        <v>0</v>
      </c>
    </row>
    <row r="125" s="12" customFormat="1" ht="22.8" customHeight="1">
      <c r="A125" s="12"/>
      <c r="B125" s="200"/>
      <c r="C125" s="201"/>
      <c r="D125" s="202" t="s">
        <v>78</v>
      </c>
      <c r="E125" s="214" t="s">
        <v>87</v>
      </c>
      <c r="F125" s="214" t="s">
        <v>124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SUM(P126:P129)</f>
        <v>0</v>
      </c>
      <c r="Q125" s="208"/>
      <c r="R125" s="209">
        <f>SUM(R126:R129)</f>
        <v>0.00048000000000000001</v>
      </c>
      <c r="S125" s="208"/>
      <c r="T125" s="21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87</v>
      </c>
      <c r="AT125" s="212" t="s">
        <v>78</v>
      </c>
      <c r="AU125" s="212" t="s">
        <v>87</v>
      </c>
      <c r="AY125" s="211" t="s">
        <v>123</v>
      </c>
      <c r="BK125" s="213">
        <f>SUM(BK126:BK129)</f>
        <v>0</v>
      </c>
    </row>
    <row r="126" s="2" customFormat="1" ht="21.75" customHeight="1">
      <c r="A126" s="36"/>
      <c r="B126" s="37"/>
      <c r="C126" s="216" t="s">
        <v>87</v>
      </c>
      <c r="D126" s="216" t="s">
        <v>125</v>
      </c>
      <c r="E126" s="217" t="s">
        <v>126</v>
      </c>
      <c r="F126" s="218" t="s">
        <v>127</v>
      </c>
      <c r="G126" s="219" t="s">
        <v>128</v>
      </c>
      <c r="H126" s="220">
        <v>4</v>
      </c>
      <c r="I126" s="221"/>
      <c r="J126" s="222">
        <f>ROUND(I126*H126,2)</f>
        <v>0</v>
      </c>
      <c r="K126" s="218" t="s">
        <v>129</v>
      </c>
      <c r="L126" s="42"/>
      <c r="M126" s="223" t="s">
        <v>1</v>
      </c>
      <c r="N126" s="224" t="s">
        <v>44</v>
      </c>
      <c r="O126" s="89"/>
      <c r="P126" s="225">
        <f>O126*H126</f>
        <v>0</v>
      </c>
      <c r="Q126" s="225">
        <v>0.00012</v>
      </c>
      <c r="R126" s="225">
        <f>Q126*H126</f>
        <v>0.00048000000000000001</v>
      </c>
      <c r="S126" s="225">
        <v>0</v>
      </c>
      <c r="T126" s="22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7" t="s">
        <v>130</v>
      </c>
      <c r="AT126" s="227" t="s">
        <v>125</v>
      </c>
      <c r="AU126" s="227" t="s">
        <v>89</v>
      </c>
      <c r="AY126" s="15" t="s">
        <v>123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5" t="s">
        <v>87</v>
      </c>
      <c r="BK126" s="228">
        <f>ROUND(I126*H126,2)</f>
        <v>0</v>
      </c>
      <c r="BL126" s="15" t="s">
        <v>130</v>
      </c>
      <c r="BM126" s="227" t="s">
        <v>131</v>
      </c>
    </row>
    <row r="127" s="2" customFormat="1">
      <c r="A127" s="36"/>
      <c r="B127" s="37"/>
      <c r="C127" s="38"/>
      <c r="D127" s="229" t="s">
        <v>132</v>
      </c>
      <c r="E127" s="38"/>
      <c r="F127" s="230" t="s">
        <v>133</v>
      </c>
      <c r="G127" s="38"/>
      <c r="H127" s="38"/>
      <c r="I127" s="231"/>
      <c r="J127" s="38"/>
      <c r="K127" s="38"/>
      <c r="L127" s="42"/>
      <c r="M127" s="232"/>
      <c r="N127" s="233"/>
      <c r="O127" s="89"/>
      <c r="P127" s="89"/>
      <c r="Q127" s="89"/>
      <c r="R127" s="89"/>
      <c r="S127" s="89"/>
      <c r="T127" s="90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132</v>
      </c>
      <c r="AU127" s="15" t="s">
        <v>89</v>
      </c>
    </row>
    <row r="128" s="13" customFormat="1">
      <c r="A128" s="13"/>
      <c r="B128" s="234"/>
      <c r="C128" s="235"/>
      <c r="D128" s="229" t="s">
        <v>134</v>
      </c>
      <c r="E128" s="236" t="s">
        <v>1</v>
      </c>
      <c r="F128" s="237" t="s">
        <v>135</v>
      </c>
      <c r="G128" s="235"/>
      <c r="H128" s="238">
        <v>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134</v>
      </c>
      <c r="AU128" s="244" t="s">
        <v>89</v>
      </c>
      <c r="AV128" s="13" t="s">
        <v>89</v>
      </c>
      <c r="AW128" s="13" t="s">
        <v>35</v>
      </c>
      <c r="AX128" s="13" t="s">
        <v>79</v>
      </c>
      <c r="AY128" s="244" t="s">
        <v>123</v>
      </c>
    </row>
    <row r="129" s="13" customFormat="1">
      <c r="A129" s="13"/>
      <c r="B129" s="234"/>
      <c r="C129" s="235"/>
      <c r="D129" s="229" t="s">
        <v>134</v>
      </c>
      <c r="E129" s="236" t="s">
        <v>1</v>
      </c>
      <c r="F129" s="237" t="s">
        <v>136</v>
      </c>
      <c r="G129" s="235"/>
      <c r="H129" s="238">
        <v>2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134</v>
      </c>
      <c r="AU129" s="244" t="s">
        <v>89</v>
      </c>
      <c r="AV129" s="13" t="s">
        <v>89</v>
      </c>
      <c r="AW129" s="13" t="s">
        <v>35</v>
      </c>
      <c r="AX129" s="13" t="s">
        <v>79</v>
      </c>
      <c r="AY129" s="244" t="s">
        <v>123</v>
      </c>
    </row>
    <row r="130" s="12" customFormat="1" ht="22.8" customHeight="1">
      <c r="A130" s="12"/>
      <c r="B130" s="200"/>
      <c r="C130" s="201"/>
      <c r="D130" s="202" t="s">
        <v>78</v>
      </c>
      <c r="E130" s="214" t="s">
        <v>137</v>
      </c>
      <c r="F130" s="214" t="s">
        <v>138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SUM(P131:P144)</f>
        <v>0</v>
      </c>
      <c r="Q130" s="208"/>
      <c r="R130" s="209">
        <f>SUM(R131:R144)</f>
        <v>0.0041519999999999994</v>
      </c>
      <c r="S130" s="208"/>
      <c r="T130" s="21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87</v>
      </c>
      <c r="AT130" s="212" t="s">
        <v>78</v>
      </c>
      <c r="AU130" s="212" t="s">
        <v>87</v>
      </c>
      <c r="AY130" s="211" t="s">
        <v>123</v>
      </c>
      <c r="BK130" s="213">
        <f>SUM(BK131:BK144)</f>
        <v>0</v>
      </c>
    </row>
    <row r="131" s="2" customFormat="1" ht="24.15" customHeight="1">
      <c r="A131" s="36"/>
      <c r="B131" s="37"/>
      <c r="C131" s="216" t="s">
        <v>89</v>
      </c>
      <c r="D131" s="216" t="s">
        <v>125</v>
      </c>
      <c r="E131" s="217" t="s">
        <v>139</v>
      </c>
      <c r="F131" s="218" t="s">
        <v>140</v>
      </c>
      <c r="G131" s="219" t="s">
        <v>141</v>
      </c>
      <c r="H131" s="220">
        <v>0.60999999999999999</v>
      </c>
      <c r="I131" s="221"/>
      <c r="J131" s="222">
        <f>ROUND(I131*H131,2)</f>
        <v>0</v>
      </c>
      <c r="K131" s="218" t="s">
        <v>129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130</v>
      </c>
      <c r="AT131" s="227" t="s">
        <v>125</v>
      </c>
      <c r="AU131" s="227" t="s">
        <v>89</v>
      </c>
      <c r="AY131" s="15" t="s">
        <v>123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130</v>
      </c>
      <c r="BM131" s="227" t="s">
        <v>142</v>
      </c>
    </row>
    <row r="132" s="2" customFormat="1">
      <c r="A132" s="36"/>
      <c r="B132" s="37"/>
      <c r="C132" s="38"/>
      <c r="D132" s="229" t="s">
        <v>132</v>
      </c>
      <c r="E132" s="38"/>
      <c r="F132" s="230" t="s">
        <v>143</v>
      </c>
      <c r="G132" s="38"/>
      <c r="H132" s="38"/>
      <c r="I132" s="231"/>
      <c r="J132" s="38"/>
      <c r="K132" s="38"/>
      <c r="L132" s="42"/>
      <c r="M132" s="232"/>
      <c r="N132" s="233"/>
      <c r="O132" s="89"/>
      <c r="P132" s="89"/>
      <c r="Q132" s="89"/>
      <c r="R132" s="89"/>
      <c r="S132" s="89"/>
      <c r="T132" s="90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132</v>
      </c>
      <c r="AU132" s="15" t="s">
        <v>89</v>
      </c>
    </row>
    <row r="133" s="13" customFormat="1">
      <c r="A133" s="13"/>
      <c r="B133" s="234"/>
      <c r="C133" s="235"/>
      <c r="D133" s="229" t="s">
        <v>134</v>
      </c>
      <c r="E133" s="236" t="s">
        <v>1</v>
      </c>
      <c r="F133" s="237" t="s">
        <v>144</v>
      </c>
      <c r="G133" s="235"/>
      <c r="H133" s="238">
        <v>0.11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134</v>
      </c>
      <c r="AU133" s="244" t="s">
        <v>89</v>
      </c>
      <c r="AV133" s="13" t="s">
        <v>89</v>
      </c>
      <c r="AW133" s="13" t="s">
        <v>35</v>
      </c>
      <c r="AX133" s="13" t="s">
        <v>79</v>
      </c>
      <c r="AY133" s="244" t="s">
        <v>123</v>
      </c>
    </row>
    <row r="134" s="13" customFormat="1">
      <c r="A134" s="13"/>
      <c r="B134" s="234"/>
      <c r="C134" s="235"/>
      <c r="D134" s="229" t="s">
        <v>134</v>
      </c>
      <c r="E134" s="236" t="s">
        <v>1</v>
      </c>
      <c r="F134" s="237" t="s">
        <v>145</v>
      </c>
      <c r="G134" s="235"/>
      <c r="H134" s="238">
        <v>0.5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134</v>
      </c>
      <c r="AU134" s="244" t="s">
        <v>89</v>
      </c>
      <c r="AV134" s="13" t="s">
        <v>89</v>
      </c>
      <c r="AW134" s="13" t="s">
        <v>35</v>
      </c>
      <c r="AX134" s="13" t="s">
        <v>79</v>
      </c>
      <c r="AY134" s="244" t="s">
        <v>123</v>
      </c>
    </row>
    <row r="135" s="2" customFormat="1" ht="16.5" customHeight="1">
      <c r="A135" s="36"/>
      <c r="B135" s="37"/>
      <c r="C135" s="216" t="s">
        <v>137</v>
      </c>
      <c r="D135" s="216" t="s">
        <v>125</v>
      </c>
      <c r="E135" s="217" t="s">
        <v>146</v>
      </c>
      <c r="F135" s="218" t="s">
        <v>147</v>
      </c>
      <c r="G135" s="219" t="s">
        <v>141</v>
      </c>
      <c r="H135" s="220">
        <v>2.7999999999999998</v>
      </c>
      <c r="I135" s="221"/>
      <c r="J135" s="222">
        <f>ROUND(I135*H135,2)</f>
        <v>0</v>
      </c>
      <c r="K135" s="218" t="s">
        <v>1</v>
      </c>
      <c r="L135" s="42"/>
      <c r="M135" s="223" t="s">
        <v>1</v>
      </c>
      <c r="N135" s="224" t="s">
        <v>44</v>
      </c>
      <c r="O135" s="89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27" t="s">
        <v>130</v>
      </c>
      <c r="AT135" s="227" t="s">
        <v>125</v>
      </c>
      <c r="AU135" s="227" t="s">
        <v>89</v>
      </c>
      <c r="AY135" s="15" t="s">
        <v>123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5" t="s">
        <v>87</v>
      </c>
      <c r="BK135" s="228">
        <f>ROUND(I135*H135,2)</f>
        <v>0</v>
      </c>
      <c r="BL135" s="15" t="s">
        <v>130</v>
      </c>
      <c r="BM135" s="227" t="s">
        <v>148</v>
      </c>
    </row>
    <row r="136" s="2" customFormat="1">
      <c r="A136" s="36"/>
      <c r="B136" s="37"/>
      <c r="C136" s="38"/>
      <c r="D136" s="229" t="s">
        <v>132</v>
      </c>
      <c r="E136" s="38"/>
      <c r="F136" s="230" t="s">
        <v>147</v>
      </c>
      <c r="G136" s="38"/>
      <c r="H136" s="38"/>
      <c r="I136" s="231"/>
      <c r="J136" s="38"/>
      <c r="K136" s="38"/>
      <c r="L136" s="42"/>
      <c r="M136" s="232"/>
      <c r="N136" s="233"/>
      <c r="O136" s="89"/>
      <c r="P136" s="89"/>
      <c r="Q136" s="89"/>
      <c r="R136" s="89"/>
      <c r="S136" s="89"/>
      <c r="T136" s="90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132</v>
      </c>
      <c r="AU136" s="15" t="s">
        <v>89</v>
      </c>
    </row>
    <row r="137" s="2" customFormat="1">
      <c r="A137" s="36"/>
      <c r="B137" s="37"/>
      <c r="C137" s="38"/>
      <c r="D137" s="229" t="s">
        <v>149</v>
      </c>
      <c r="E137" s="38"/>
      <c r="F137" s="245" t="s">
        <v>150</v>
      </c>
      <c r="G137" s="38"/>
      <c r="H137" s="38"/>
      <c r="I137" s="231"/>
      <c r="J137" s="38"/>
      <c r="K137" s="38"/>
      <c r="L137" s="42"/>
      <c r="M137" s="232"/>
      <c r="N137" s="233"/>
      <c r="O137" s="89"/>
      <c r="P137" s="89"/>
      <c r="Q137" s="89"/>
      <c r="R137" s="89"/>
      <c r="S137" s="89"/>
      <c r="T137" s="90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149</v>
      </c>
      <c r="AU137" s="15" t="s">
        <v>89</v>
      </c>
    </row>
    <row r="138" s="13" customFormat="1">
      <c r="A138" s="13"/>
      <c r="B138" s="234"/>
      <c r="C138" s="235"/>
      <c r="D138" s="229" t="s">
        <v>134</v>
      </c>
      <c r="E138" s="236" t="s">
        <v>1</v>
      </c>
      <c r="F138" s="237" t="s">
        <v>151</v>
      </c>
      <c r="G138" s="235"/>
      <c r="H138" s="238">
        <v>2.7999999999999998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134</v>
      </c>
      <c r="AU138" s="244" t="s">
        <v>89</v>
      </c>
      <c r="AV138" s="13" t="s">
        <v>89</v>
      </c>
      <c r="AW138" s="13" t="s">
        <v>35</v>
      </c>
      <c r="AX138" s="13" t="s">
        <v>87</v>
      </c>
      <c r="AY138" s="244" t="s">
        <v>123</v>
      </c>
    </row>
    <row r="139" s="2" customFormat="1" ht="21.75" customHeight="1">
      <c r="A139" s="36"/>
      <c r="B139" s="37"/>
      <c r="C139" s="216" t="s">
        <v>130</v>
      </c>
      <c r="D139" s="216" t="s">
        <v>125</v>
      </c>
      <c r="E139" s="217" t="s">
        <v>152</v>
      </c>
      <c r="F139" s="218" t="s">
        <v>153</v>
      </c>
      <c r="G139" s="219" t="s">
        <v>154</v>
      </c>
      <c r="H139" s="220">
        <v>0.47999999999999998</v>
      </c>
      <c r="I139" s="221"/>
      <c r="J139" s="222">
        <f>ROUND(I139*H139,2)</f>
        <v>0</v>
      </c>
      <c r="K139" s="218" t="s">
        <v>129</v>
      </c>
      <c r="L139" s="42"/>
      <c r="M139" s="223" t="s">
        <v>1</v>
      </c>
      <c r="N139" s="224" t="s">
        <v>44</v>
      </c>
      <c r="O139" s="89"/>
      <c r="P139" s="225">
        <f>O139*H139</f>
        <v>0</v>
      </c>
      <c r="Q139" s="225">
        <v>0.0086499999999999997</v>
      </c>
      <c r="R139" s="225">
        <f>Q139*H139</f>
        <v>0.0041519999999999994</v>
      </c>
      <c r="S139" s="225">
        <v>0</v>
      </c>
      <c r="T139" s="22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27" t="s">
        <v>130</v>
      </c>
      <c r="AT139" s="227" t="s">
        <v>125</v>
      </c>
      <c r="AU139" s="227" t="s">
        <v>89</v>
      </c>
      <c r="AY139" s="15" t="s">
        <v>123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5" t="s">
        <v>87</v>
      </c>
      <c r="BK139" s="228">
        <f>ROUND(I139*H139,2)</f>
        <v>0</v>
      </c>
      <c r="BL139" s="15" t="s">
        <v>130</v>
      </c>
      <c r="BM139" s="227" t="s">
        <v>155</v>
      </c>
    </row>
    <row r="140" s="2" customFormat="1">
      <c r="A140" s="36"/>
      <c r="B140" s="37"/>
      <c r="C140" s="38"/>
      <c r="D140" s="229" t="s">
        <v>132</v>
      </c>
      <c r="E140" s="38"/>
      <c r="F140" s="230" t="s">
        <v>156</v>
      </c>
      <c r="G140" s="38"/>
      <c r="H140" s="38"/>
      <c r="I140" s="231"/>
      <c r="J140" s="38"/>
      <c r="K140" s="38"/>
      <c r="L140" s="42"/>
      <c r="M140" s="232"/>
      <c r="N140" s="233"/>
      <c r="O140" s="89"/>
      <c r="P140" s="89"/>
      <c r="Q140" s="89"/>
      <c r="R140" s="89"/>
      <c r="S140" s="89"/>
      <c r="T140" s="90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132</v>
      </c>
      <c r="AU140" s="15" t="s">
        <v>89</v>
      </c>
    </row>
    <row r="141" s="13" customFormat="1">
      <c r="A141" s="13"/>
      <c r="B141" s="234"/>
      <c r="C141" s="235"/>
      <c r="D141" s="229" t="s">
        <v>134</v>
      </c>
      <c r="E141" s="236" t="s">
        <v>1</v>
      </c>
      <c r="F141" s="237" t="s">
        <v>157</v>
      </c>
      <c r="G141" s="235"/>
      <c r="H141" s="238">
        <v>0.47999999999999998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134</v>
      </c>
      <c r="AU141" s="244" t="s">
        <v>89</v>
      </c>
      <c r="AV141" s="13" t="s">
        <v>89</v>
      </c>
      <c r="AW141" s="13" t="s">
        <v>35</v>
      </c>
      <c r="AX141" s="13" t="s">
        <v>87</v>
      </c>
      <c r="AY141" s="244" t="s">
        <v>123</v>
      </c>
    </row>
    <row r="142" s="2" customFormat="1" ht="21.75" customHeight="1">
      <c r="A142" s="36"/>
      <c r="B142" s="37"/>
      <c r="C142" s="216" t="s">
        <v>158</v>
      </c>
      <c r="D142" s="216" t="s">
        <v>125</v>
      </c>
      <c r="E142" s="217" t="s">
        <v>159</v>
      </c>
      <c r="F142" s="218" t="s">
        <v>160</v>
      </c>
      <c r="G142" s="219" t="s">
        <v>154</v>
      </c>
      <c r="H142" s="220">
        <v>0.47999999999999998</v>
      </c>
      <c r="I142" s="221"/>
      <c r="J142" s="222">
        <f>ROUND(I142*H142,2)</f>
        <v>0</v>
      </c>
      <c r="K142" s="218" t="s">
        <v>129</v>
      </c>
      <c r="L142" s="42"/>
      <c r="M142" s="223" t="s">
        <v>1</v>
      </c>
      <c r="N142" s="224" t="s">
        <v>44</v>
      </c>
      <c r="O142" s="89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7" t="s">
        <v>130</v>
      </c>
      <c r="AT142" s="227" t="s">
        <v>125</v>
      </c>
      <c r="AU142" s="227" t="s">
        <v>89</v>
      </c>
      <c r="AY142" s="15" t="s">
        <v>123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5" t="s">
        <v>87</v>
      </c>
      <c r="BK142" s="228">
        <f>ROUND(I142*H142,2)</f>
        <v>0</v>
      </c>
      <c r="BL142" s="15" t="s">
        <v>130</v>
      </c>
      <c r="BM142" s="227" t="s">
        <v>161</v>
      </c>
    </row>
    <row r="143" s="2" customFormat="1">
      <c r="A143" s="36"/>
      <c r="B143" s="37"/>
      <c r="C143" s="38"/>
      <c r="D143" s="229" t="s">
        <v>132</v>
      </c>
      <c r="E143" s="38"/>
      <c r="F143" s="230" t="s">
        <v>162</v>
      </c>
      <c r="G143" s="38"/>
      <c r="H143" s="38"/>
      <c r="I143" s="231"/>
      <c r="J143" s="38"/>
      <c r="K143" s="38"/>
      <c r="L143" s="42"/>
      <c r="M143" s="232"/>
      <c r="N143" s="233"/>
      <c r="O143" s="89"/>
      <c r="P143" s="89"/>
      <c r="Q143" s="89"/>
      <c r="R143" s="89"/>
      <c r="S143" s="89"/>
      <c r="T143" s="90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132</v>
      </c>
      <c r="AU143" s="15" t="s">
        <v>89</v>
      </c>
    </row>
    <row r="144" s="13" customFormat="1">
      <c r="A144" s="13"/>
      <c r="B144" s="234"/>
      <c r="C144" s="235"/>
      <c r="D144" s="229" t="s">
        <v>134</v>
      </c>
      <c r="E144" s="236" t="s">
        <v>1</v>
      </c>
      <c r="F144" s="237" t="s">
        <v>157</v>
      </c>
      <c r="G144" s="235"/>
      <c r="H144" s="238">
        <v>0.47999999999999998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134</v>
      </c>
      <c r="AU144" s="244" t="s">
        <v>89</v>
      </c>
      <c r="AV144" s="13" t="s">
        <v>89</v>
      </c>
      <c r="AW144" s="13" t="s">
        <v>35</v>
      </c>
      <c r="AX144" s="13" t="s">
        <v>87</v>
      </c>
      <c r="AY144" s="244" t="s">
        <v>123</v>
      </c>
    </row>
    <row r="145" s="12" customFormat="1" ht="22.8" customHeight="1">
      <c r="A145" s="12"/>
      <c r="B145" s="200"/>
      <c r="C145" s="201"/>
      <c r="D145" s="202" t="s">
        <v>78</v>
      </c>
      <c r="E145" s="214" t="s">
        <v>163</v>
      </c>
      <c r="F145" s="214" t="s">
        <v>164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SUM(P146:P155)</f>
        <v>0</v>
      </c>
      <c r="Q145" s="208"/>
      <c r="R145" s="209">
        <f>SUM(R146:R155)</f>
        <v>0.00025000000000000001</v>
      </c>
      <c r="S145" s="208"/>
      <c r="T145" s="210">
        <f>SUM(T146:T155)</f>
        <v>1.6873400000000001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87</v>
      </c>
      <c r="AT145" s="212" t="s">
        <v>78</v>
      </c>
      <c r="AU145" s="212" t="s">
        <v>87</v>
      </c>
      <c r="AY145" s="211" t="s">
        <v>123</v>
      </c>
      <c r="BK145" s="213">
        <f>SUM(BK146:BK155)</f>
        <v>0</v>
      </c>
    </row>
    <row r="146" s="2" customFormat="1" ht="24.15" customHeight="1">
      <c r="A146" s="36"/>
      <c r="B146" s="37"/>
      <c r="C146" s="216" t="s">
        <v>165</v>
      </c>
      <c r="D146" s="216" t="s">
        <v>125</v>
      </c>
      <c r="E146" s="217" t="s">
        <v>166</v>
      </c>
      <c r="F146" s="218" t="s">
        <v>167</v>
      </c>
      <c r="G146" s="219" t="s">
        <v>141</v>
      </c>
      <c r="H146" s="220">
        <v>0.80000000000000004</v>
      </c>
      <c r="I146" s="221"/>
      <c r="J146" s="222">
        <f>ROUND(I146*H146,2)</f>
        <v>0</v>
      </c>
      <c r="K146" s="218" t="s">
        <v>129</v>
      </c>
      <c r="L146" s="42"/>
      <c r="M146" s="223" t="s">
        <v>1</v>
      </c>
      <c r="N146" s="224" t="s">
        <v>44</v>
      </c>
      <c r="O146" s="89"/>
      <c r="P146" s="225">
        <f>O146*H146</f>
        <v>0</v>
      </c>
      <c r="Q146" s="225">
        <v>0</v>
      </c>
      <c r="R146" s="225">
        <f>Q146*H146</f>
        <v>0</v>
      </c>
      <c r="S146" s="225">
        <v>1.76</v>
      </c>
      <c r="T146" s="226">
        <f>S146*H146</f>
        <v>1.4080000000000001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7" t="s">
        <v>130</v>
      </c>
      <c r="AT146" s="227" t="s">
        <v>125</v>
      </c>
      <c r="AU146" s="227" t="s">
        <v>89</v>
      </c>
      <c r="AY146" s="15" t="s">
        <v>123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5" t="s">
        <v>87</v>
      </c>
      <c r="BK146" s="228">
        <f>ROUND(I146*H146,2)</f>
        <v>0</v>
      </c>
      <c r="BL146" s="15" t="s">
        <v>130</v>
      </c>
      <c r="BM146" s="227" t="s">
        <v>168</v>
      </c>
    </row>
    <row r="147" s="2" customFormat="1">
      <c r="A147" s="36"/>
      <c r="B147" s="37"/>
      <c r="C147" s="38"/>
      <c r="D147" s="229" t="s">
        <v>132</v>
      </c>
      <c r="E147" s="38"/>
      <c r="F147" s="230" t="s">
        <v>169</v>
      </c>
      <c r="G147" s="38"/>
      <c r="H147" s="38"/>
      <c r="I147" s="231"/>
      <c r="J147" s="38"/>
      <c r="K147" s="38"/>
      <c r="L147" s="42"/>
      <c r="M147" s="232"/>
      <c r="N147" s="233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132</v>
      </c>
      <c r="AU147" s="15" t="s">
        <v>89</v>
      </c>
    </row>
    <row r="148" s="13" customFormat="1">
      <c r="A148" s="13"/>
      <c r="B148" s="234"/>
      <c r="C148" s="235"/>
      <c r="D148" s="229" t="s">
        <v>134</v>
      </c>
      <c r="E148" s="236" t="s">
        <v>1</v>
      </c>
      <c r="F148" s="237" t="s">
        <v>170</v>
      </c>
      <c r="G148" s="235"/>
      <c r="H148" s="238">
        <v>0.80000000000000004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134</v>
      </c>
      <c r="AU148" s="244" t="s">
        <v>89</v>
      </c>
      <c r="AV148" s="13" t="s">
        <v>89</v>
      </c>
      <c r="AW148" s="13" t="s">
        <v>35</v>
      </c>
      <c r="AX148" s="13" t="s">
        <v>87</v>
      </c>
      <c r="AY148" s="244" t="s">
        <v>123</v>
      </c>
    </row>
    <row r="149" s="2" customFormat="1" ht="24.15" customHeight="1">
      <c r="A149" s="36"/>
      <c r="B149" s="37"/>
      <c r="C149" s="216" t="s">
        <v>171</v>
      </c>
      <c r="D149" s="216" t="s">
        <v>125</v>
      </c>
      <c r="E149" s="217" t="s">
        <v>172</v>
      </c>
      <c r="F149" s="218" t="s">
        <v>173</v>
      </c>
      <c r="G149" s="219" t="s">
        <v>174</v>
      </c>
      <c r="H149" s="220">
        <v>1</v>
      </c>
      <c r="I149" s="221"/>
      <c r="J149" s="222">
        <f>ROUND(I149*H149,2)</f>
        <v>0</v>
      </c>
      <c r="K149" s="218" t="s">
        <v>129</v>
      </c>
      <c r="L149" s="42"/>
      <c r="M149" s="223" t="s">
        <v>1</v>
      </c>
      <c r="N149" s="224" t="s">
        <v>44</v>
      </c>
      <c r="O149" s="89"/>
      <c r="P149" s="225">
        <f>O149*H149</f>
        <v>0</v>
      </c>
      <c r="Q149" s="225">
        <v>0</v>
      </c>
      <c r="R149" s="225">
        <f>Q149*H149</f>
        <v>0</v>
      </c>
      <c r="S149" s="225">
        <v>0.27933999999999998</v>
      </c>
      <c r="T149" s="226">
        <f>S149*H149</f>
        <v>0.27933999999999998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7" t="s">
        <v>130</v>
      </c>
      <c r="AT149" s="227" t="s">
        <v>125</v>
      </c>
      <c r="AU149" s="227" t="s">
        <v>89</v>
      </c>
      <c r="AY149" s="15" t="s">
        <v>123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5" t="s">
        <v>87</v>
      </c>
      <c r="BK149" s="228">
        <f>ROUND(I149*H149,2)</f>
        <v>0</v>
      </c>
      <c r="BL149" s="15" t="s">
        <v>130</v>
      </c>
      <c r="BM149" s="227" t="s">
        <v>175</v>
      </c>
    </row>
    <row r="150" s="2" customFormat="1">
      <c r="A150" s="36"/>
      <c r="B150" s="37"/>
      <c r="C150" s="38"/>
      <c r="D150" s="229" t="s">
        <v>132</v>
      </c>
      <c r="E150" s="38"/>
      <c r="F150" s="230" t="s">
        <v>176</v>
      </c>
      <c r="G150" s="38"/>
      <c r="H150" s="38"/>
      <c r="I150" s="231"/>
      <c r="J150" s="38"/>
      <c r="K150" s="38"/>
      <c r="L150" s="42"/>
      <c r="M150" s="232"/>
      <c r="N150" s="233"/>
      <c r="O150" s="89"/>
      <c r="P150" s="89"/>
      <c r="Q150" s="89"/>
      <c r="R150" s="89"/>
      <c r="S150" s="89"/>
      <c r="T150" s="90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132</v>
      </c>
      <c r="AU150" s="15" t="s">
        <v>89</v>
      </c>
    </row>
    <row r="151" s="13" customFormat="1">
      <c r="A151" s="13"/>
      <c r="B151" s="234"/>
      <c r="C151" s="235"/>
      <c r="D151" s="229" t="s">
        <v>134</v>
      </c>
      <c r="E151" s="236" t="s">
        <v>1</v>
      </c>
      <c r="F151" s="237" t="s">
        <v>177</v>
      </c>
      <c r="G151" s="235"/>
      <c r="H151" s="238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134</v>
      </c>
      <c r="AU151" s="244" t="s">
        <v>89</v>
      </c>
      <c r="AV151" s="13" t="s">
        <v>89</v>
      </c>
      <c r="AW151" s="13" t="s">
        <v>35</v>
      </c>
      <c r="AX151" s="13" t="s">
        <v>87</v>
      </c>
      <c r="AY151" s="244" t="s">
        <v>123</v>
      </c>
    </row>
    <row r="152" s="2" customFormat="1" ht="16.5" customHeight="1">
      <c r="A152" s="36"/>
      <c r="B152" s="37"/>
      <c r="C152" s="216" t="s">
        <v>163</v>
      </c>
      <c r="D152" s="216" t="s">
        <v>125</v>
      </c>
      <c r="E152" s="217" t="s">
        <v>178</v>
      </c>
      <c r="F152" s="218" t="s">
        <v>179</v>
      </c>
      <c r="G152" s="219" t="s">
        <v>180</v>
      </c>
      <c r="H152" s="220">
        <v>1</v>
      </c>
      <c r="I152" s="221"/>
      <c r="J152" s="222">
        <f>ROUND(I152*H152,2)</f>
        <v>0</v>
      </c>
      <c r="K152" s="218" t="s">
        <v>1</v>
      </c>
      <c r="L152" s="42"/>
      <c r="M152" s="223" t="s">
        <v>1</v>
      </c>
      <c r="N152" s="224" t="s">
        <v>44</v>
      </c>
      <c r="O152" s="89"/>
      <c r="P152" s="225">
        <f>O152*H152</f>
        <v>0</v>
      </c>
      <c r="Q152" s="225">
        <v>0.00025000000000000001</v>
      </c>
      <c r="R152" s="225">
        <f>Q152*H152</f>
        <v>0.00025000000000000001</v>
      </c>
      <c r="S152" s="225">
        <v>0</v>
      </c>
      <c r="T152" s="226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7" t="s">
        <v>130</v>
      </c>
      <c r="AT152" s="227" t="s">
        <v>125</v>
      </c>
      <c r="AU152" s="227" t="s">
        <v>89</v>
      </c>
      <c r="AY152" s="15" t="s">
        <v>123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5" t="s">
        <v>87</v>
      </c>
      <c r="BK152" s="228">
        <f>ROUND(I152*H152,2)</f>
        <v>0</v>
      </c>
      <c r="BL152" s="15" t="s">
        <v>130</v>
      </c>
      <c r="BM152" s="227" t="s">
        <v>181</v>
      </c>
    </row>
    <row r="153" s="2" customFormat="1">
      <c r="A153" s="36"/>
      <c r="B153" s="37"/>
      <c r="C153" s="38"/>
      <c r="D153" s="229" t="s">
        <v>132</v>
      </c>
      <c r="E153" s="38"/>
      <c r="F153" s="230" t="s">
        <v>179</v>
      </c>
      <c r="G153" s="38"/>
      <c r="H153" s="38"/>
      <c r="I153" s="231"/>
      <c r="J153" s="38"/>
      <c r="K153" s="38"/>
      <c r="L153" s="42"/>
      <c r="M153" s="232"/>
      <c r="N153" s="233"/>
      <c r="O153" s="89"/>
      <c r="P153" s="89"/>
      <c r="Q153" s="89"/>
      <c r="R153" s="89"/>
      <c r="S153" s="89"/>
      <c r="T153" s="90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132</v>
      </c>
      <c r="AU153" s="15" t="s">
        <v>89</v>
      </c>
    </row>
    <row r="154" s="2" customFormat="1">
      <c r="A154" s="36"/>
      <c r="B154" s="37"/>
      <c r="C154" s="38"/>
      <c r="D154" s="229" t="s">
        <v>149</v>
      </c>
      <c r="E154" s="38"/>
      <c r="F154" s="245" t="s">
        <v>182</v>
      </c>
      <c r="G154" s="38"/>
      <c r="H154" s="38"/>
      <c r="I154" s="231"/>
      <c r="J154" s="38"/>
      <c r="K154" s="38"/>
      <c r="L154" s="42"/>
      <c r="M154" s="232"/>
      <c r="N154" s="233"/>
      <c r="O154" s="89"/>
      <c r="P154" s="89"/>
      <c r="Q154" s="89"/>
      <c r="R154" s="89"/>
      <c r="S154" s="89"/>
      <c r="T154" s="90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149</v>
      </c>
      <c r="AU154" s="15" t="s">
        <v>89</v>
      </c>
    </row>
    <row r="155" s="13" customFormat="1">
      <c r="A155" s="13"/>
      <c r="B155" s="234"/>
      <c r="C155" s="235"/>
      <c r="D155" s="229" t="s">
        <v>134</v>
      </c>
      <c r="E155" s="236" t="s">
        <v>1</v>
      </c>
      <c r="F155" s="237" t="s">
        <v>183</v>
      </c>
      <c r="G155" s="235"/>
      <c r="H155" s="238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134</v>
      </c>
      <c r="AU155" s="244" t="s">
        <v>89</v>
      </c>
      <c r="AV155" s="13" t="s">
        <v>89</v>
      </c>
      <c r="AW155" s="13" t="s">
        <v>35</v>
      </c>
      <c r="AX155" s="13" t="s">
        <v>87</v>
      </c>
      <c r="AY155" s="244" t="s">
        <v>123</v>
      </c>
    </row>
    <row r="156" s="12" customFormat="1" ht="22.8" customHeight="1">
      <c r="A156" s="12"/>
      <c r="B156" s="200"/>
      <c r="C156" s="201"/>
      <c r="D156" s="202" t="s">
        <v>78</v>
      </c>
      <c r="E156" s="214" t="s">
        <v>184</v>
      </c>
      <c r="F156" s="214" t="s">
        <v>185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SUM(P157:P168)</f>
        <v>0</v>
      </c>
      <c r="Q156" s="208"/>
      <c r="R156" s="209">
        <f>SUM(R157:R168)</f>
        <v>0</v>
      </c>
      <c r="S156" s="208"/>
      <c r="T156" s="210">
        <f>SUM(T157:T168)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87</v>
      </c>
      <c r="AT156" s="212" t="s">
        <v>78</v>
      </c>
      <c r="AU156" s="212" t="s">
        <v>87</v>
      </c>
      <c r="AY156" s="211" t="s">
        <v>123</v>
      </c>
      <c r="BK156" s="213">
        <f>SUM(BK157:BK168)</f>
        <v>0</v>
      </c>
    </row>
    <row r="157" s="2" customFormat="1" ht="21.75" customHeight="1">
      <c r="A157" s="36"/>
      <c r="B157" s="37"/>
      <c r="C157" s="216" t="s">
        <v>184</v>
      </c>
      <c r="D157" s="216" t="s">
        <v>125</v>
      </c>
      <c r="E157" s="217" t="s">
        <v>186</v>
      </c>
      <c r="F157" s="218" t="s">
        <v>187</v>
      </c>
      <c r="G157" s="219" t="s">
        <v>180</v>
      </c>
      <c r="H157" s="220">
        <v>1</v>
      </c>
      <c r="I157" s="221"/>
      <c r="J157" s="222">
        <f>ROUND(I157*H157,2)</f>
        <v>0</v>
      </c>
      <c r="K157" s="218" t="s">
        <v>1</v>
      </c>
      <c r="L157" s="42"/>
      <c r="M157" s="223" t="s">
        <v>1</v>
      </c>
      <c r="N157" s="224" t="s">
        <v>44</v>
      </c>
      <c r="O157" s="89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27" t="s">
        <v>130</v>
      </c>
      <c r="AT157" s="227" t="s">
        <v>125</v>
      </c>
      <c r="AU157" s="227" t="s">
        <v>89</v>
      </c>
      <c r="AY157" s="15" t="s">
        <v>123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5" t="s">
        <v>87</v>
      </c>
      <c r="BK157" s="228">
        <f>ROUND(I157*H157,2)</f>
        <v>0</v>
      </c>
      <c r="BL157" s="15" t="s">
        <v>130</v>
      </c>
      <c r="BM157" s="227" t="s">
        <v>188</v>
      </c>
    </row>
    <row r="158" s="2" customFormat="1">
      <c r="A158" s="36"/>
      <c r="B158" s="37"/>
      <c r="C158" s="38"/>
      <c r="D158" s="229" t="s">
        <v>132</v>
      </c>
      <c r="E158" s="38"/>
      <c r="F158" s="230" t="s">
        <v>187</v>
      </c>
      <c r="G158" s="38"/>
      <c r="H158" s="38"/>
      <c r="I158" s="231"/>
      <c r="J158" s="38"/>
      <c r="K158" s="38"/>
      <c r="L158" s="42"/>
      <c r="M158" s="232"/>
      <c r="N158" s="233"/>
      <c r="O158" s="89"/>
      <c r="P158" s="89"/>
      <c r="Q158" s="89"/>
      <c r="R158" s="89"/>
      <c r="S158" s="89"/>
      <c r="T158" s="90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132</v>
      </c>
      <c r="AU158" s="15" t="s">
        <v>89</v>
      </c>
    </row>
    <row r="159" s="2" customFormat="1">
      <c r="A159" s="36"/>
      <c r="B159" s="37"/>
      <c r="C159" s="38"/>
      <c r="D159" s="229" t="s">
        <v>149</v>
      </c>
      <c r="E159" s="38"/>
      <c r="F159" s="245" t="s">
        <v>189</v>
      </c>
      <c r="G159" s="38"/>
      <c r="H159" s="38"/>
      <c r="I159" s="231"/>
      <c r="J159" s="38"/>
      <c r="K159" s="38"/>
      <c r="L159" s="42"/>
      <c r="M159" s="232"/>
      <c r="N159" s="233"/>
      <c r="O159" s="89"/>
      <c r="P159" s="89"/>
      <c r="Q159" s="89"/>
      <c r="R159" s="89"/>
      <c r="S159" s="89"/>
      <c r="T159" s="90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149</v>
      </c>
      <c r="AU159" s="15" t="s">
        <v>89</v>
      </c>
    </row>
    <row r="160" s="13" customFormat="1">
      <c r="A160" s="13"/>
      <c r="B160" s="234"/>
      <c r="C160" s="235"/>
      <c r="D160" s="229" t="s">
        <v>134</v>
      </c>
      <c r="E160" s="236" t="s">
        <v>1</v>
      </c>
      <c r="F160" s="237" t="s">
        <v>190</v>
      </c>
      <c r="G160" s="235"/>
      <c r="H160" s="238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134</v>
      </c>
      <c r="AU160" s="244" t="s">
        <v>89</v>
      </c>
      <c r="AV160" s="13" t="s">
        <v>89</v>
      </c>
      <c r="AW160" s="13" t="s">
        <v>35</v>
      </c>
      <c r="AX160" s="13" t="s">
        <v>87</v>
      </c>
      <c r="AY160" s="244" t="s">
        <v>123</v>
      </c>
    </row>
    <row r="161" s="2" customFormat="1" ht="24.15" customHeight="1">
      <c r="A161" s="36"/>
      <c r="B161" s="37"/>
      <c r="C161" s="216" t="s">
        <v>191</v>
      </c>
      <c r="D161" s="216" t="s">
        <v>125</v>
      </c>
      <c r="E161" s="217" t="s">
        <v>192</v>
      </c>
      <c r="F161" s="218" t="s">
        <v>193</v>
      </c>
      <c r="G161" s="219" t="s">
        <v>180</v>
      </c>
      <c r="H161" s="220">
        <v>1</v>
      </c>
      <c r="I161" s="221"/>
      <c r="J161" s="222">
        <f>ROUND(I161*H161,2)</f>
        <v>0</v>
      </c>
      <c r="K161" s="218" t="s">
        <v>1</v>
      </c>
      <c r="L161" s="42"/>
      <c r="M161" s="223" t="s">
        <v>1</v>
      </c>
      <c r="N161" s="224" t="s">
        <v>44</v>
      </c>
      <c r="O161" s="89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7" t="s">
        <v>130</v>
      </c>
      <c r="AT161" s="227" t="s">
        <v>125</v>
      </c>
      <c r="AU161" s="227" t="s">
        <v>89</v>
      </c>
      <c r="AY161" s="15" t="s">
        <v>123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5" t="s">
        <v>87</v>
      </c>
      <c r="BK161" s="228">
        <f>ROUND(I161*H161,2)</f>
        <v>0</v>
      </c>
      <c r="BL161" s="15" t="s">
        <v>130</v>
      </c>
      <c r="BM161" s="227" t="s">
        <v>194</v>
      </c>
    </row>
    <row r="162" s="2" customFormat="1">
      <c r="A162" s="36"/>
      <c r="B162" s="37"/>
      <c r="C162" s="38"/>
      <c r="D162" s="229" t="s">
        <v>132</v>
      </c>
      <c r="E162" s="38"/>
      <c r="F162" s="230" t="s">
        <v>193</v>
      </c>
      <c r="G162" s="38"/>
      <c r="H162" s="38"/>
      <c r="I162" s="231"/>
      <c r="J162" s="38"/>
      <c r="K162" s="38"/>
      <c r="L162" s="42"/>
      <c r="M162" s="232"/>
      <c r="N162" s="233"/>
      <c r="O162" s="89"/>
      <c r="P162" s="89"/>
      <c r="Q162" s="89"/>
      <c r="R162" s="89"/>
      <c r="S162" s="89"/>
      <c r="T162" s="90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132</v>
      </c>
      <c r="AU162" s="15" t="s">
        <v>89</v>
      </c>
    </row>
    <row r="163" s="2" customFormat="1">
      <c r="A163" s="36"/>
      <c r="B163" s="37"/>
      <c r="C163" s="38"/>
      <c r="D163" s="229" t="s">
        <v>149</v>
      </c>
      <c r="E163" s="38"/>
      <c r="F163" s="245" t="s">
        <v>195</v>
      </c>
      <c r="G163" s="38"/>
      <c r="H163" s="38"/>
      <c r="I163" s="231"/>
      <c r="J163" s="38"/>
      <c r="K163" s="38"/>
      <c r="L163" s="42"/>
      <c r="M163" s="232"/>
      <c r="N163" s="233"/>
      <c r="O163" s="89"/>
      <c r="P163" s="89"/>
      <c r="Q163" s="89"/>
      <c r="R163" s="89"/>
      <c r="S163" s="89"/>
      <c r="T163" s="90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149</v>
      </c>
      <c r="AU163" s="15" t="s">
        <v>89</v>
      </c>
    </row>
    <row r="164" s="13" customFormat="1">
      <c r="A164" s="13"/>
      <c r="B164" s="234"/>
      <c r="C164" s="235"/>
      <c r="D164" s="229" t="s">
        <v>134</v>
      </c>
      <c r="E164" s="236" t="s">
        <v>1</v>
      </c>
      <c r="F164" s="237" t="s">
        <v>196</v>
      </c>
      <c r="G164" s="235"/>
      <c r="H164" s="238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134</v>
      </c>
      <c r="AU164" s="244" t="s">
        <v>89</v>
      </c>
      <c r="AV164" s="13" t="s">
        <v>89</v>
      </c>
      <c r="AW164" s="13" t="s">
        <v>35</v>
      </c>
      <c r="AX164" s="13" t="s">
        <v>87</v>
      </c>
      <c r="AY164" s="244" t="s">
        <v>123</v>
      </c>
    </row>
    <row r="165" s="2" customFormat="1" ht="24.15" customHeight="1">
      <c r="A165" s="36"/>
      <c r="B165" s="37"/>
      <c r="C165" s="216" t="s">
        <v>197</v>
      </c>
      <c r="D165" s="216" t="s">
        <v>125</v>
      </c>
      <c r="E165" s="217" t="s">
        <v>198</v>
      </c>
      <c r="F165" s="218" t="s">
        <v>199</v>
      </c>
      <c r="G165" s="219" t="s">
        <v>154</v>
      </c>
      <c r="H165" s="220">
        <v>4.2000000000000002</v>
      </c>
      <c r="I165" s="221"/>
      <c r="J165" s="222">
        <f>ROUND(I165*H165,2)</f>
        <v>0</v>
      </c>
      <c r="K165" s="218" t="s">
        <v>129</v>
      </c>
      <c r="L165" s="42"/>
      <c r="M165" s="223" t="s">
        <v>1</v>
      </c>
      <c r="N165" s="224" t="s">
        <v>44</v>
      </c>
      <c r="O165" s="89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27" t="s">
        <v>130</v>
      </c>
      <c r="AT165" s="227" t="s">
        <v>125</v>
      </c>
      <c r="AU165" s="227" t="s">
        <v>89</v>
      </c>
      <c r="AY165" s="15" t="s">
        <v>123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5" t="s">
        <v>87</v>
      </c>
      <c r="BK165" s="228">
        <f>ROUND(I165*H165,2)</f>
        <v>0</v>
      </c>
      <c r="BL165" s="15" t="s">
        <v>130</v>
      </c>
      <c r="BM165" s="227" t="s">
        <v>200</v>
      </c>
    </row>
    <row r="166" s="2" customFormat="1">
      <c r="A166" s="36"/>
      <c r="B166" s="37"/>
      <c r="C166" s="38"/>
      <c r="D166" s="229" t="s">
        <v>132</v>
      </c>
      <c r="E166" s="38"/>
      <c r="F166" s="230" t="s">
        <v>199</v>
      </c>
      <c r="G166" s="38"/>
      <c r="H166" s="38"/>
      <c r="I166" s="231"/>
      <c r="J166" s="38"/>
      <c r="K166" s="38"/>
      <c r="L166" s="42"/>
      <c r="M166" s="232"/>
      <c r="N166" s="233"/>
      <c r="O166" s="89"/>
      <c r="P166" s="89"/>
      <c r="Q166" s="89"/>
      <c r="R166" s="89"/>
      <c r="S166" s="89"/>
      <c r="T166" s="90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132</v>
      </c>
      <c r="AU166" s="15" t="s">
        <v>89</v>
      </c>
    </row>
    <row r="167" s="13" customFormat="1">
      <c r="A167" s="13"/>
      <c r="B167" s="234"/>
      <c r="C167" s="235"/>
      <c r="D167" s="229" t="s">
        <v>134</v>
      </c>
      <c r="E167" s="236" t="s">
        <v>1</v>
      </c>
      <c r="F167" s="237" t="s">
        <v>201</v>
      </c>
      <c r="G167" s="235"/>
      <c r="H167" s="238">
        <v>1.2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134</v>
      </c>
      <c r="AU167" s="244" t="s">
        <v>89</v>
      </c>
      <c r="AV167" s="13" t="s">
        <v>89</v>
      </c>
      <c r="AW167" s="13" t="s">
        <v>35</v>
      </c>
      <c r="AX167" s="13" t="s">
        <v>79</v>
      </c>
      <c r="AY167" s="244" t="s">
        <v>123</v>
      </c>
    </row>
    <row r="168" s="13" customFormat="1">
      <c r="A168" s="13"/>
      <c r="B168" s="234"/>
      <c r="C168" s="235"/>
      <c r="D168" s="229" t="s">
        <v>134</v>
      </c>
      <c r="E168" s="236" t="s">
        <v>1</v>
      </c>
      <c r="F168" s="237" t="s">
        <v>202</v>
      </c>
      <c r="G168" s="235"/>
      <c r="H168" s="238">
        <v>3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134</v>
      </c>
      <c r="AU168" s="244" t="s">
        <v>89</v>
      </c>
      <c r="AV168" s="13" t="s">
        <v>89</v>
      </c>
      <c r="AW168" s="13" t="s">
        <v>35</v>
      </c>
      <c r="AX168" s="13" t="s">
        <v>79</v>
      </c>
      <c r="AY168" s="244" t="s">
        <v>123</v>
      </c>
    </row>
    <row r="169" s="12" customFormat="1" ht="22.8" customHeight="1">
      <c r="A169" s="12"/>
      <c r="B169" s="200"/>
      <c r="C169" s="201"/>
      <c r="D169" s="202" t="s">
        <v>78</v>
      </c>
      <c r="E169" s="214" t="s">
        <v>203</v>
      </c>
      <c r="F169" s="214" t="s">
        <v>204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SUM(P170:P178)</f>
        <v>0</v>
      </c>
      <c r="Q169" s="208"/>
      <c r="R169" s="209">
        <f>SUM(R170:R178)</f>
        <v>0</v>
      </c>
      <c r="S169" s="208"/>
      <c r="T169" s="210">
        <f>SUM(T170:T178)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87</v>
      </c>
      <c r="AT169" s="212" t="s">
        <v>78</v>
      </c>
      <c r="AU169" s="212" t="s">
        <v>87</v>
      </c>
      <c r="AY169" s="211" t="s">
        <v>123</v>
      </c>
      <c r="BK169" s="213">
        <f>SUM(BK170:BK178)</f>
        <v>0</v>
      </c>
    </row>
    <row r="170" s="2" customFormat="1" ht="24.15" customHeight="1">
      <c r="A170" s="36"/>
      <c r="B170" s="37"/>
      <c r="C170" s="216" t="s">
        <v>8</v>
      </c>
      <c r="D170" s="216" t="s">
        <v>125</v>
      </c>
      <c r="E170" s="217" t="s">
        <v>205</v>
      </c>
      <c r="F170" s="218" t="s">
        <v>206</v>
      </c>
      <c r="G170" s="219" t="s">
        <v>207</v>
      </c>
      <c r="H170" s="220">
        <v>1.2</v>
      </c>
      <c r="I170" s="221"/>
      <c r="J170" s="222">
        <f>ROUND(I170*H170,2)</f>
        <v>0</v>
      </c>
      <c r="K170" s="218" t="s">
        <v>129</v>
      </c>
      <c r="L170" s="42"/>
      <c r="M170" s="223" t="s">
        <v>1</v>
      </c>
      <c r="N170" s="224" t="s">
        <v>44</v>
      </c>
      <c r="O170" s="89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7" t="s">
        <v>130</v>
      </c>
      <c r="AT170" s="227" t="s">
        <v>125</v>
      </c>
      <c r="AU170" s="227" t="s">
        <v>89</v>
      </c>
      <c r="AY170" s="15" t="s">
        <v>123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5" t="s">
        <v>87</v>
      </c>
      <c r="BK170" s="228">
        <f>ROUND(I170*H170,2)</f>
        <v>0</v>
      </c>
      <c r="BL170" s="15" t="s">
        <v>130</v>
      </c>
      <c r="BM170" s="227" t="s">
        <v>208</v>
      </c>
    </row>
    <row r="171" s="2" customFormat="1">
      <c r="A171" s="36"/>
      <c r="B171" s="37"/>
      <c r="C171" s="38"/>
      <c r="D171" s="229" t="s">
        <v>132</v>
      </c>
      <c r="E171" s="38"/>
      <c r="F171" s="230" t="s">
        <v>209</v>
      </c>
      <c r="G171" s="38"/>
      <c r="H171" s="38"/>
      <c r="I171" s="231"/>
      <c r="J171" s="38"/>
      <c r="K171" s="38"/>
      <c r="L171" s="42"/>
      <c r="M171" s="232"/>
      <c r="N171" s="233"/>
      <c r="O171" s="89"/>
      <c r="P171" s="89"/>
      <c r="Q171" s="89"/>
      <c r="R171" s="89"/>
      <c r="S171" s="89"/>
      <c r="T171" s="90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132</v>
      </c>
      <c r="AU171" s="15" t="s">
        <v>89</v>
      </c>
    </row>
    <row r="172" s="13" customFormat="1">
      <c r="A172" s="13"/>
      <c r="B172" s="234"/>
      <c r="C172" s="235"/>
      <c r="D172" s="229" t="s">
        <v>134</v>
      </c>
      <c r="E172" s="236" t="s">
        <v>1</v>
      </c>
      <c r="F172" s="237" t="s">
        <v>210</v>
      </c>
      <c r="G172" s="235"/>
      <c r="H172" s="238">
        <v>1.2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134</v>
      </c>
      <c r="AU172" s="244" t="s">
        <v>89</v>
      </c>
      <c r="AV172" s="13" t="s">
        <v>89</v>
      </c>
      <c r="AW172" s="13" t="s">
        <v>35</v>
      </c>
      <c r="AX172" s="13" t="s">
        <v>87</v>
      </c>
      <c r="AY172" s="244" t="s">
        <v>123</v>
      </c>
    </row>
    <row r="173" s="2" customFormat="1" ht="24.15" customHeight="1">
      <c r="A173" s="36"/>
      <c r="B173" s="37"/>
      <c r="C173" s="216" t="s">
        <v>211</v>
      </c>
      <c r="D173" s="216" t="s">
        <v>125</v>
      </c>
      <c r="E173" s="217" t="s">
        <v>212</v>
      </c>
      <c r="F173" s="218" t="s">
        <v>213</v>
      </c>
      <c r="G173" s="219" t="s">
        <v>207</v>
      </c>
      <c r="H173" s="220">
        <v>22.800000000000001</v>
      </c>
      <c r="I173" s="221"/>
      <c r="J173" s="222">
        <f>ROUND(I173*H173,2)</f>
        <v>0</v>
      </c>
      <c r="K173" s="218" t="s">
        <v>129</v>
      </c>
      <c r="L173" s="42"/>
      <c r="M173" s="223" t="s">
        <v>1</v>
      </c>
      <c r="N173" s="224" t="s">
        <v>44</v>
      </c>
      <c r="O173" s="89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27" t="s">
        <v>130</v>
      </c>
      <c r="AT173" s="227" t="s">
        <v>125</v>
      </c>
      <c r="AU173" s="227" t="s">
        <v>89</v>
      </c>
      <c r="AY173" s="15" t="s">
        <v>123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5" t="s">
        <v>87</v>
      </c>
      <c r="BK173" s="228">
        <f>ROUND(I173*H173,2)</f>
        <v>0</v>
      </c>
      <c r="BL173" s="15" t="s">
        <v>130</v>
      </c>
      <c r="BM173" s="227" t="s">
        <v>214</v>
      </c>
    </row>
    <row r="174" s="2" customFormat="1">
      <c r="A174" s="36"/>
      <c r="B174" s="37"/>
      <c r="C174" s="38"/>
      <c r="D174" s="229" t="s">
        <v>132</v>
      </c>
      <c r="E174" s="38"/>
      <c r="F174" s="230" t="s">
        <v>215</v>
      </c>
      <c r="G174" s="38"/>
      <c r="H174" s="38"/>
      <c r="I174" s="231"/>
      <c r="J174" s="38"/>
      <c r="K174" s="38"/>
      <c r="L174" s="42"/>
      <c r="M174" s="232"/>
      <c r="N174" s="233"/>
      <c r="O174" s="89"/>
      <c r="P174" s="89"/>
      <c r="Q174" s="89"/>
      <c r="R174" s="89"/>
      <c r="S174" s="89"/>
      <c r="T174" s="90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132</v>
      </c>
      <c r="AU174" s="15" t="s">
        <v>89</v>
      </c>
    </row>
    <row r="175" s="13" customFormat="1">
      <c r="A175" s="13"/>
      <c r="B175" s="234"/>
      <c r="C175" s="235"/>
      <c r="D175" s="229" t="s">
        <v>134</v>
      </c>
      <c r="E175" s="236" t="s">
        <v>1</v>
      </c>
      <c r="F175" s="237" t="s">
        <v>216</v>
      </c>
      <c r="G175" s="235"/>
      <c r="H175" s="238">
        <v>22.800000000000001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134</v>
      </c>
      <c r="AU175" s="244" t="s">
        <v>89</v>
      </c>
      <c r="AV175" s="13" t="s">
        <v>89</v>
      </c>
      <c r="AW175" s="13" t="s">
        <v>35</v>
      </c>
      <c r="AX175" s="13" t="s">
        <v>87</v>
      </c>
      <c r="AY175" s="244" t="s">
        <v>123</v>
      </c>
    </row>
    <row r="176" s="2" customFormat="1" ht="33" customHeight="1">
      <c r="A176" s="36"/>
      <c r="B176" s="37"/>
      <c r="C176" s="216" t="s">
        <v>217</v>
      </c>
      <c r="D176" s="216" t="s">
        <v>125</v>
      </c>
      <c r="E176" s="217" t="s">
        <v>218</v>
      </c>
      <c r="F176" s="218" t="s">
        <v>219</v>
      </c>
      <c r="G176" s="219" t="s">
        <v>207</v>
      </c>
      <c r="H176" s="220">
        <v>1.2</v>
      </c>
      <c r="I176" s="221"/>
      <c r="J176" s="222">
        <f>ROUND(I176*H176,2)</f>
        <v>0</v>
      </c>
      <c r="K176" s="218" t="s">
        <v>129</v>
      </c>
      <c r="L176" s="42"/>
      <c r="M176" s="223" t="s">
        <v>1</v>
      </c>
      <c r="N176" s="224" t="s">
        <v>44</v>
      </c>
      <c r="O176" s="89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27" t="s">
        <v>130</v>
      </c>
      <c r="AT176" s="227" t="s">
        <v>125</v>
      </c>
      <c r="AU176" s="227" t="s">
        <v>89</v>
      </c>
      <c r="AY176" s="15" t="s">
        <v>123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5" t="s">
        <v>87</v>
      </c>
      <c r="BK176" s="228">
        <f>ROUND(I176*H176,2)</f>
        <v>0</v>
      </c>
      <c r="BL176" s="15" t="s">
        <v>130</v>
      </c>
      <c r="BM176" s="227" t="s">
        <v>220</v>
      </c>
    </row>
    <row r="177" s="2" customFormat="1">
      <c r="A177" s="36"/>
      <c r="B177" s="37"/>
      <c r="C177" s="38"/>
      <c r="D177" s="229" t="s">
        <v>132</v>
      </c>
      <c r="E177" s="38"/>
      <c r="F177" s="230" t="s">
        <v>221</v>
      </c>
      <c r="G177" s="38"/>
      <c r="H177" s="38"/>
      <c r="I177" s="231"/>
      <c r="J177" s="38"/>
      <c r="K177" s="38"/>
      <c r="L177" s="42"/>
      <c r="M177" s="232"/>
      <c r="N177" s="233"/>
      <c r="O177" s="89"/>
      <c r="P177" s="89"/>
      <c r="Q177" s="89"/>
      <c r="R177" s="89"/>
      <c r="S177" s="89"/>
      <c r="T177" s="90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132</v>
      </c>
      <c r="AU177" s="15" t="s">
        <v>89</v>
      </c>
    </row>
    <row r="178" s="13" customFormat="1">
      <c r="A178" s="13"/>
      <c r="B178" s="234"/>
      <c r="C178" s="235"/>
      <c r="D178" s="229" t="s">
        <v>134</v>
      </c>
      <c r="E178" s="236" t="s">
        <v>1</v>
      </c>
      <c r="F178" s="237" t="s">
        <v>222</v>
      </c>
      <c r="G178" s="235"/>
      <c r="H178" s="238">
        <v>1.2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134</v>
      </c>
      <c r="AU178" s="244" t="s">
        <v>89</v>
      </c>
      <c r="AV178" s="13" t="s">
        <v>89</v>
      </c>
      <c r="AW178" s="13" t="s">
        <v>35</v>
      </c>
      <c r="AX178" s="13" t="s">
        <v>87</v>
      </c>
      <c r="AY178" s="244" t="s">
        <v>123</v>
      </c>
    </row>
    <row r="179" s="12" customFormat="1" ht="22.8" customHeight="1">
      <c r="A179" s="12"/>
      <c r="B179" s="200"/>
      <c r="C179" s="201"/>
      <c r="D179" s="202" t="s">
        <v>78</v>
      </c>
      <c r="E179" s="214" t="s">
        <v>223</v>
      </c>
      <c r="F179" s="214" t="s">
        <v>224</v>
      </c>
      <c r="G179" s="201"/>
      <c r="H179" s="201"/>
      <c r="I179" s="204"/>
      <c r="J179" s="215">
        <f>BK179</f>
        <v>0</v>
      </c>
      <c r="K179" s="201"/>
      <c r="L179" s="206"/>
      <c r="M179" s="207"/>
      <c r="N179" s="208"/>
      <c r="O179" s="208"/>
      <c r="P179" s="209">
        <f>SUM(P180:P181)</f>
        <v>0</v>
      </c>
      <c r="Q179" s="208"/>
      <c r="R179" s="209">
        <f>SUM(R180:R181)</f>
        <v>0</v>
      </c>
      <c r="S179" s="208"/>
      <c r="T179" s="210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1" t="s">
        <v>87</v>
      </c>
      <c r="AT179" s="212" t="s">
        <v>78</v>
      </c>
      <c r="AU179" s="212" t="s">
        <v>87</v>
      </c>
      <c r="AY179" s="211" t="s">
        <v>123</v>
      </c>
      <c r="BK179" s="213">
        <f>SUM(BK180:BK181)</f>
        <v>0</v>
      </c>
    </row>
    <row r="180" s="2" customFormat="1" ht="21.75" customHeight="1">
      <c r="A180" s="36"/>
      <c r="B180" s="37"/>
      <c r="C180" s="216" t="s">
        <v>225</v>
      </c>
      <c r="D180" s="216" t="s">
        <v>125</v>
      </c>
      <c r="E180" s="217" t="s">
        <v>226</v>
      </c>
      <c r="F180" s="218" t="s">
        <v>227</v>
      </c>
      <c r="G180" s="219" t="s">
        <v>207</v>
      </c>
      <c r="H180" s="220">
        <v>0.0050000000000000001</v>
      </c>
      <c r="I180" s="221"/>
      <c r="J180" s="222">
        <f>ROUND(I180*H180,2)</f>
        <v>0</v>
      </c>
      <c r="K180" s="218" t="s">
        <v>129</v>
      </c>
      <c r="L180" s="42"/>
      <c r="M180" s="223" t="s">
        <v>1</v>
      </c>
      <c r="N180" s="224" t="s">
        <v>44</v>
      </c>
      <c r="O180" s="89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7" t="s">
        <v>130</v>
      </c>
      <c r="AT180" s="227" t="s">
        <v>125</v>
      </c>
      <c r="AU180" s="227" t="s">
        <v>89</v>
      </c>
      <c r="AY180" s="15" t="s">
        <v>123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5" t="s">
        <v>87</v>
      </c>
      <c r="BK180" s="228">
        <f>ROUND(I180*H180,2)</f>
        <v>0</v>
      </c>
      <c r="BL180" s="15" t="s">
        <v>130</v>
      </c>
      <c r="BM180" s="227" t="s">
        <v>228</v>
      </c>
    </row>
    <row r="181" s="2" customFormat="1">
      <c r="A181" s="36"/>
      <c r="B181" s="37"/>
      <c r="C181" s="38"/>
      <c r="D181" s="229" t="s">
        <v>132</v>
      </c>
      <c r="E181" s="38"/>
      <c r="F181" s="230" t="s">
        <v>229</v>
      </c>
      <c r="G181" s="38"/>
      <c r="H181" s="38"/>
      <c r="I181" s="231"/>
      <c r="J181" s="38"/>
      <c r="K181" s="38"/>
      <c r="L181" s="42"/>
      <c r="M181" s="246"/>
      <c r="N181" s="247"/>
      <c r="O181" s="248"/>
      <c r="P181" s="248"/>
      <c r="Q181" s="248"/>
      <c r="R181" s="248"/>
      <c r="S181" s="248"/>
      <c r="T181" s="249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132</v>
      </c>
      <c r="AU181" s="15" t="s">
        <v>89</v>
      </c>
    </row>
    <row r="182" s="2" customFormat="1" ht="6.96" customHeight="1">
      <c r="A182" s="36"/>
      <c r="B182" s="64"/>
      <c r="C182" s="65"/>
      <c r="D182" s="65"/>
      <c r="E182" s="65"/>
      <c r="F182" s="65"/>
      <c r="G182" s="65"/>
      <c r="H182" s="65"/>
      <c r="I182" s="65"/>
      <c r="J182" s="65"/>
      <c r="K182" s="65"/>
      <c r="L182" s="42"/>
      <c r="M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</row>
  </sheetData>
  <sheetProtection sheet="1" autoFilter="0" formatColumns="0" formatRows="0" objects="1" scenarios="1" spinCount="100000" saltValue="aj4WxSwtz1rpwq+xD50W9G0covjCU/vojVxkyrzuZQinCDCWNIezhdbVG1RJGtlyl9l/qH89kPhrtJhK7cU5vQ==" hashValue="9iKvOgeCylypHo7KyTuIr9toMmBcj19tiNeUmnTsbuvufkE/5LVUB42FoHaJlBtt8JHpdEOHYBv/Pg+YWouMVQ==" algorithmName="SHA-512" password="CC35"/>
  <autoFilter ref="C122:K18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89</v>
      </c>
    </row>
    <row r="4" s="1" customFormat="1" ht="24.96" customHeight="1">
      <c r="B4" s="18"/>
      <c r="D4" s="136" t="s">
        <v>93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16.5" customHeight="1">
      <c r="B7" s="18"/>
      <c r="E7" s="139" t="str">
        <f>'Rekapitulace stavby'!K6</f>
        <v>VD Luhačovice, sanace výpusti MZP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94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230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6. 6. 2024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26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27</v>
      </c>
      <c r="F15" s="36"/>
      <c r="G15" s="36"/>
      <c r="H15" s="36"/>
      <c r="I15" s="138" t="s">
        <v>28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29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28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31</v>
      </c>
      <c r="E20" s="36"/>
      <c r="F20" s="36"/>
      <c r="G20" s="36"/>
      <c r="H20" s="36"/>
      <c r="I20" s="138" t="s">
        <v>25</v>
      </c>
      <c r="J20" s="141" t="s">
        <v>32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33</v>
      </c>
      <c r="F21" s="36"/>
      <c r="G21" s="36"/>
      <c r="H21" s="36"/>
      <c r="I21" s="138" t="s">
        <v>28</v>
      </c>
      <c r="J21" s="141" t="s">
        <v>34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36</v>
      </c>
      <c r="E23" s="36"/>
      <c r="F23" s="36"/>
      <c r="G23" s="36"/>
      <c r="H23" s="36"/>
      <c r="I23" s="138" t="s">
        <v>25</v>
      </c>
      <c r="J23" s="141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tr">
        <f>IF('Rekapitulace stavby'!E20="","",'Rekapitulace stavby'!E20)</f>
        <v xml:space="preserve"> </v>
      </c>
      <c r="F24" s="36"/>
      <c r="G24" s="36"/>
      <c r="H24" s="36"/>
      <c r="I24" s="138" t="s">
        <v>28</v>
      </c>
      <c r="J24" s="141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38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39</v>
      </c>
      <c r="E30" s="36"/>
      <c r="F30" s="36"/>
      <c r="G30" s="36"/>
      <c r="H30" s="36"/>
      <c r="I30" s="36"/>
      <c r="J30" s="149">
        <f>ROUND(J119,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41</v>
      </c>
      <c r="G32" s="36"/>
      <c r="H32" s="36"/>
      <c r="I32" s="150" t="s">
        <v>40</v>
      </c>
      <c r="J32" s="150" t="s">
        <v>42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43</v>
      </c>
      <c r="E33" s="138" t="s">
        <v>44</v>
      </c>
      <c r="F33" s="152">
        <f>ROUND((SUM(BE119:BE132)),  2)</f>
        <v>0</v>
      </c>
      <c r="G33" s="36"/>
      <c r="H33" s="36"/>
      <c r="I33" s="153">
        <v>0.20999999999999999</v>
      </c>
      <c r="J33" s="152">
        <f>ROUND(((SUM(BE119:BE132))*I33),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45</v>
      </c>
      <c r="F34" s="152">
        <f>ROUND((SUM(BF119:BF132)),  2)</f>
        <v>0</v>
      </c>
      <c r="G34" s="36"/>
      <c r="H34" s="36"/>
      <c r="I34" s="153">
        <v>0.12</v>
      </c>
      <c r="J34" s="152">
        <f>ROUND(((SUM(BF119:BF132))*I34),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46</v>
      </c>
      <c r="F35" s="152">
        <f>ROUND((SUM(BG119:BG132)), 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47</v>
      </c>
      <c r="F36" s="152">
        <f>ROUND((SUM(BH119:BH132)), 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48</v>
      </c>
      <c r="F37" s="152">
        <f>ROUND((SUM(BI119:BI132)), 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49</v>
      </c>
      <c r="E39" s="156"/>
      <c r="F39" s="156"/>
      <c r="G39" s="157" t="s">
        <v>50</v>
      </c>
      <c r="H39" s="158" t="s">
        <v>51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52</v>
      </c>
      <c r="E50" s="162"/>
      <c r="F50" s="162"/>
      <c r="G50" s="161" t="s">
        <v>53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54</v>
      </c>
      <c r="E61" s="164"/>
      <c r="F61" s="165" t="s">
        <v>55</v>
      </c>
      <c r="G61" s="163" t="s">
        <v>54</v>
      </c>
      <c r="H61" s="164"/>
      <c r="I61" s="164"/>
      <c r="J61" s="166" t="s">
        <v>55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56</v>
      </c>
      <c r="E65" s="167"/>
      <c r="F65" s="167"/>
      <c r="G65" s="161" t="s">
        <v>57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54</v>
      </c>
      <c r="E76" s="164"/>
      <c r="F76" s="165" t="s">
        <v>55</v>
      </c>
      <c r="G76" s="163" t="s">
        <v>54</v>
      </c>
      <c r="H76" s="164"/>
      <c r="I76" s="164"/>
      <c r="J76" s="166" t="s">
        <v>55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96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72" t="str">
        <f>E7</f>
        <v>VD Luhačovice, sanace výpusti MZP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94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3415_02 - Ostatní náklady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k.ú. Pozlovice, ORP  Luhačovice</v>
      </c>
      <c r="G89" s="38"/>
      <c r="H89" s="38"/>
      <c r="I89" s="30" t="s">
        <v>22</v>
      </c>
      <c r="J89" s="77" t="str">
        <f>IF(J12="","",J12)</f>
        <v>6. 6. 2024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Povodí Moravy, s.p.</v>
      </c>
      <c r="G91" s="38"/>
      <c r="H91" s="38"/>
      <c r="I91" s="30" t="s">
        <v>31</v>
      </c>
      <c r="J91" s="34" t="str">
        <f>E21</f>
        <v>VODNÍ DÍLA - TBD a.s.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8"/>
      <c r="E92" s="38"/>
      <c r="F92" s="25" t="str">
        <f>IF(E18="","",E18)</f>
        <v>Vyplň údaj</v>
      </c>
      <c r="G92" s="38"/>
      <c r="H92" s="38"/>
      <c r="I92" s="30" t="s">
        <v>36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97</v>
      </c>
      <c r="D94" s="174"/>
      <c r="E94" s="174"/>
      <c r="F94" s="174"/>
      <c r="G94" s="174"/>
      <c r="H94" s="174"/>
      <c r="I94" s="174"/>
      <c r="J94" s="175" t="s">
        <v>98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99</v>
      </c>
      <c r="D96" s="38"/>
      <c r="E96" s="38"/>
      <c r="F96" s="38"/>
      <c r="G96" s="38"/>
      <c r="H96" s="38"/>
      <c r="I96" s="38"/>
      <c r="J96" s="108">
        <f>J119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100</v>
      </c>
    </row>
    <row r="97" s="9" customFormat="1" ht="24.96" customHeight="1">
      <c r="A97" s="9"/>
      <c r="B97" s="177"/>
      <c r="C97" s="178"/>
      <c r="D97" s="179" t="s">
        <v>231</v>
      </c>
      <c r="E97" s="180"/>
      <c r="F97" s="180"/>
      <c r="G97" s="180"/>
      <c r="H97" s="180"/>
      <c r="I97" s="180"/>
      <c r="J97" s="181">
        <f>J120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232</v>
      </c>
      <c r="E98" s="186"/>
      <c r="F98" s="186"/>
      <c r="G98" s="186"/>
      <c r="H98" s="186"/>
      <c r="I98" s="186"/>
      <c r="J98" s="187">
        <f>J121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233</v>
      </c>
      <c r="E99" s="186"/>
      <c r="F99" s="186"/>
      <c r="G99" s="186"/>
      <c r="H99" s="186"/>
      <c r="I99" s="186"/>
      <c r="J99" s="187">
        <f>J126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108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6.5" customHeight="1">
      <c r="A109" s="36"/>
      <c r="B109" s="37"/>
      <c r="C109" s="38"/>
      <c r="D109" s="38"/>
      <c r="E109" s="172" t="str">
        <f>E7</f>
        <v>VD Luhačovice, sanace výpusti MZP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2" customHeight="1">
      <c r="A110" s="36"/>
      <c r="B110" s="37"/>
      <c r="C110" s="30" t="s">
        <v>94</v>
      </c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6.5" customHeight="1">
      <c r="A111" s="36"/>
      <c r="B111" s="37"/>
      <c r="C111" s="38"/>
      <c r="D111" s="38"/>
      <c r="E111" s="74" t="str">
        <f>E9</f>
        <v>3415_02 - Ostatní náklady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2" customHeight="1">
      <c r="A113" s="36"/>
      <c r="B113" s="37"/>
      <c r="C113" s="30" t="s">
        <v>20</v>
      </c>
      <c r="D113" s="38"/>
      <c r="E113" s="38"/>
      <c r="F113" s="25" t="str">
        <f>F12</f>
        <v xml:space="preserve">k.ú. Pozlovice, ORP  Luhačovice</v>
      </c>
      <c r="G113" s="38"/>
      <c r="H113" s="38"/>
      <c r="I113" s="30" t="s">
        <v>22</v>
      </c>
      <c r="J113" s="77" t="str">
        <f>IF(J12="","",J12)</f>
        <v>6. 6. 2024</v>
      </c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25.65" customHeight="1">
      <c r="A115" s="36"/>
      <c r="B115" s="37"/>
      <c r="C115" s="30" t="s">
        <v>24</v>
      </c>
      <c r="D115" s="38"/>
      <c r="E115" s="38"/>
      <c r="F115" s="25" t="str">
        <f>E15</f>
        <v>Povodí Moravy, s.p.</v>
      </c>
      <c r="G115" s="38"/>
      <c r="H115" s="38"/>
      <c r="I115" s="30" t="s">
        <v>31</v>
      </c>
      <c r="J115" s="34" t="str">
        <f>E21</f>
        <v>VODNÍ DÍLA - TBD a.s.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29</v>
      </c>
      <c r="D116" s="38"/>
      <c r="E116" s="38"/>
      <c r="F116" s="25" t="str">
        <f>IF(E18="","",E18)</f>
        <v>Vyplň údaj</v>
      </c>
      <c r="G116" s="38"/>
      <c r="H116" s="38"/>
      <c r="I116" s="30" t="s">
        <v>36</v>
      </c>
      <c r="J116" s="34" t="str">
        <f>E24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0.32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11" customFormat="1" ht="29.28" customHeight="1">
      <c r="A118" s="189"/>
      <c r="B118" s="190"/>
      <c r="C118" s="191" t="s">
        <v>109</v>
      </c>
      <c r="D118" s="192" t="s">
        <v>64</v>
      </c>
      <c r="E118" s="192" t="s">
        <v>60</v>
      </c>
      <c r="F118" s="192" t="s">
        <v>61</v>
      </c>
      <c r="G118" s="192" t="s">
        <v>110</v>
      </c>
      <c r="H118" s="192" t="s">
        <v>111</v>
      </c>
      <c r="I118" s="192" t="s">
        <v>112</v>
      </c>
      <c r="J118" s="192" t="s">
        <v>98</v>
      </c>
      <c r="K118" s="193" t="s">
        <v>113</v>
      </c>
      <c r="L118" s="194"/>
      <c r="M118" s="98" t="s">
        <v>1</v>
      </c>
      <c r="N118" s="99" t="s">
        <v>43</v>
      </c>
      <c r="O118" s="99" t="s">
        <v>114</v>
      </c>
      <c r="P118" s="99" t="s">
        <v>115</v>
      </c>
      <c r="Q118" s="99" t="s">
        <v>116</v>
      </c>
      <c r="R118" s="99" t="s">
        <v>117</v>
      </c>
      <c r="S118" s="99" t="s">
        <v>118</v>
      </c>
      <c r="T118" s="100" t="s">
        <v>119</v>
      </c>
      <c r="U118" s="189"/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</row>
    <row r="119" s="2" customFormat="1" ht="22.8" customHeight="1">
      <c r="A119" s="36"/>
      <c r="B119" s="37"/>
      <c r="C119" s="105" t="s">
        <v>120</v>
      </c>
      <c r="D119" s="38"/>
      <c r="E119" s="38"/>
      <c r="F119" s="38"/>
      <c r="G119" s="38"/>
      <c r="H119" s="38"/>
      <c r="I119" s="38"/>
      <c r="J119" s="195">
        <f>BK119</f>
        <v>0</v>
      </c>
      <c r="K119" s="38"/>
      <c r="L119" s="42"/>
      <c r="M119" s="101"/>
      <c r="N119" s="196"/>
      <c r="O119" s="102"/>
      <c r="P119" s="197">
        <f>P120</f>
        <v>0</v>
      </c>
      <c r="Q119" s="102"/>
      <c r="R119" s="197">
        <f>R120</f>
        <v>0</v>
      </c>
      <c r="S119" s="102"/>
      <c r="T119" s="198">
        <f>T120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5" t="s">
        <v>78</v>
      </c>
      <c r="AU119" s="15" t="s">
        <v>100</v>
      </c>
      <c r="BK119" s="199">
        <f>BK120</f>
        <v>0</v>
      </c>
    </row>
    <row r="120" s="12" customFormat="1" ht="25.92" customHeight="1">
      <c r="A120" s="12"/>
      <c r="B120" s="200"/>
      <c r="C120" s="201"/>
      <c r="D120" s="202" t="s">
        <v>78</v>
      </c>
      <c r="E120" s="203" t="s">
        <v>234</v>
      </c>
      <c r="F120" s="203" t="s">
        <v>235</v>
      </c>
      <c r="G120" s="201"/>
      <c r="H120" s="201"/>
      <c r="I120" s="204"/>
      <c r="J120" s="205">
        <f>BK120</f>
        <v>0</v>
      </c>
      <c r="K120" s="201"/>
      <c r="L120" s="206"/>
      <c r="M120" s="207"/>
      <c r="N120" s="208"/>
      <c r="O120" s="208"/>
      <c r="P120" s="209">
        <f>P121+P126</f>
        <v>0</v>
      </c>
      <c r="Q120" s="208"/>
      <c r="R120" s="209">
        <f>R121+R126</f>
        <v>0</v>
      </c>
      <c r="S120" s="208"/>
      <c r="T120" s="210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158</v>
      </c>
      <c r="AT120" s="212" t="s">
        <v>78</v>
      </c>
      <c r="AU120" s="212" t="s">
        <v>79</v>
      </c>
      <c r="AY120" s="211" t="s">
        <v>123</v>
      </c>
      <c r="BK120" s="213">
        <f>BK121+BK126</f>
        <v>0</v>
      </c>
    </row>
    <row r="121" s="12" customFormat="1" ht="22.8" customHeight="1">
      <c r="A121" s="12"/>
      <c r="B121" s="200"/>
      <c r="C121" s="201"/>
      <c r="D121" s="202" t="s">
        <v>78</v>
      </c>
      <c r="E121" s="214" t="s">
        <v>236</v>
      </c>
      <c r="F121" s="214" t="s">
        <v>237</v>
      </c>
      <c r="G121" s="201"/>
      <c r="H121" s="201"/>
      <c r="I121" s="204"/>
      <c r="J121" s="215">
        <f>BK121</f>
        <v>0</v>
      </c>
      <c r="K121" s="201"/>
      <c r="L121" s="206"/>
      <c r="M121" s="207"/>
      <c r="N121" s="208"/>
      <c r="O121" s="208"/>
      <c r="P121" s="209">
        <f>SUM(P122:P125)</f>
        <v>0</v>
      </c>
      <c r="Q121" s="208"/>
      <c r="R121" s="209">
        <f>SUM(R122:R125)</f>
        <v>0</v>
      </c>
      <c r="S121" s="208"/>
      <c r="T121" s="210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1" t="s">
        <v>158</v>
      </c>
      <c r="AT121" s="212" t="s">
        <v>78</v>
      </c>
      <c r="AU121" s="212" t="s">
        <v>87</v>
      </c>
      <c r="AY121" s="211" t="s">
        <v>123</v>
      </c>
      <c r="BK121" s="213">
        <f>SUM(BK122:BK125)</f>
        <v>0</v>
      </c>
    </row>
    <row r="122" s="2" customFormat="1" ht="16.5" customHeight="1">
      <c r="A122" s="36"/>
      <c r="B122" s="37"/>
      <c r="C122" s="216" t="s">
        <v>87</v>
      </c>
      <c r="D122" s="216" t="s">
        <v>125</v>
      </c>
      <c r="E122" s="217" t="s">
        <v>238</v>
      </c>
      <c r="F122" s="218" t="s">
        <v>239</v>
      </c>
      <c r="G122" s="219" t="s">
        <v>180</v>
      </c>
      <c r="H122" s="220">
        <v>1</v>
      </c>
      <c r="I122" s="221"/>
      <c r="J122" s="222">
        <f>ROUND(I122*H122,2)</f>
        <v>0</v>
      </c>
      <c r="K122" s="218" t="s">
        <v>129</v>
      </c>
      <c r="L122" s="42"/>
      <c r="M122" s="223" t="s">
        <v>1</v>
      </c>
      <c r="N122" s="224" t="s">
        <v>44</v>
      </c>
      <c r="O122" s="89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27" t="s">
        <v>240</v>
      </c>
      <c r="AT122" s="227" t="s">
        <v>125</v>
      </c>
      <c r="AU122" s="227" t="s">
        <v>89</v>
      </c>
      <c r="AY122" s="15" t="s">
        <v>123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5" t="s">
        <v>87</v>
      </c>
      <c r="BK122" s="228">
        <f>ROUND(I122*H122,2)</f>
        <v>0</v>
      </c>
      <c r="BL122" s="15" t="s">
        <v>240</v>
      </c>
      <c r="BM122" s="227" t="s">
        <v>241</v>
      </c>
    </row>
    <row r="123" s="2" customFormat="1">
      <c r="A123" s="36"/>
      <c r="B123" s="37"/>
      <c r="C123" s="38"/>
      <c r="D123" s="229" t="s">
        <v>132</v>
      </c>
      <c r="E123" s="38"/>
      <c r="F123" s="230" t="s">
        <v>239</v>
      </c>
      <c r="G123" s="38"/>
      <c r="H123" s="38"/>
      <c r="I123" s="231"/>
      <c r="J123" s="38"/>
      <c r="K123" s="38"/>
      <c r="L123" s="42"/>
      <c r="M123" s="232"/>
      <c r="N123" s="233"/>
      <c r="O123" s="89"/>
      <c r="P123" s="89"/>
      <c r="Q123" s="89"/>
      <c r="R123" s="89"/>
      <c r="S123" s="89"/>
      <c r="T123" s="90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132</v>
      </c>
      <c r="AU123" s="15" t="s">
        <v>89</v>
      </c>
    </row>
    <row r="124" s="2" customFormat="1">
      <c r="A124" s="36"/>
      <c r="B124" s="37"/>
      <c r="C124" s="38"/>
      <c r="D124" s="229" t="s">
        <v>149</v>
      </c>
      <c r="E124" s="38"/>
      <c r="F124" s="245" t="s">
        <v>242</v>
      </c>
      <c r="G124" s="38"/>
      <c r="H124" s="38"/>
      <c r="I124" s="231"/>
      <c r="J124" s="38"/>
      <c r="K124" s="38"/>
      <c r="L124" s="42"/>
      <c r="M124" s="232"/>
      <c r="N124" s="233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149</v>
      </c>
      <c r="AU124" s="15" t="s">
        <v>89</v>
      </c>
    </row>
    <row r="125" s="2" customFormat="1" ht="24.15" customHeight="1">
      <c r="A125" s="36"/>
      <c r="B125" s="37"/>
      <c r="C125" s="216" t="s">
        <v>89</v>
      </c>
      <c r="D125" s="216" t="s">
        <v>125</v>
      </c>
      <c r="E125" s="217" t="s">
        <v>243</v>
      </c>
      <c r="F125" s="218" t="s">
        <v>244</v>
      </c>
      <c r="G125" s="219" t="s">
        <v>180</v>
      </c>
      <c r="H125" s="220">
        <v>1</v>
      </c>
      <c r="I125" s="221"/>
      <c r="J125" s="222">
        <f>ROUND(I125*H125,2)</f>
        <v>0</v>
      </c>
      <c r="K125" s="218" t="s">
        <v>1</v>
      </c>
      <c r="L125" s="42"/>
      <c r="M125" s="223" t="s">
        <v>1</v>
      </c>
      <c r="N125" s="224" t="s">
        <v>44</v>
      </c>
      <c r="O125" s="89"/>
      <c r="P125" s="225">
        <f>O125*H125</f>
        <v>0</v>
      </c>
      <c r="Q125" s="225">
        <v>0</v>
      </c>
      <c r="R125" s="225">
        <f>Q125*H125</f>
        <v>0</v>
      </c>
      <c r="S125" s="225">
        <v>0</v>
      </c>
      <c r="T125" s="22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27" t="s">
        <v>240</v>
      </c>
      <c r="AT125" s="227" t="s">
        <v>125</v>
      </c>
      <c r="AU125" s="227" t="s">
        <v>89</v>
      </c>
      <c r="AY125" s="15" t="s">
        <v>123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5" t="s">
        <v>87</v>
      </c>
      <c r="BK125" s="228">
        <f>ROUND(I125*H125,2)</f>
        <v>0</v>
      </c>
      <c r="BL125" s="15" t="s">
        <v>240</v>
      </c>
      <c r="BM125" s="227" t="s">
        <v>245</v>
      </c>
    </row>
    <row r="126" s="12" customFormat="1" ht="22.8" customHeight="1">
      <c r="A126" s="12"/>
      <c r="B126" s="200"/>
      <c r="C126" s="201"/>
      <c r="D126" s="202" t="s">
        <v>78</v>
      </c>
      <c r="E126" s="214" t="s">
        <v>246</v>
      </c>
      <c r="F126" s="214" t="s">
        <v>247</v>
      </c>
      <c r="G126" s="201"/>
      <c r="H126" s="201"/>
      <c r="I126" s="204"/>
      <c r="J126" s="215">
        <f>BK126</f>
        <v>0</v>
      </c>
      <c r="K126" s="201"/>
      <c r="L126" s="206"/>
      <c r="M126" s="207"/>
      <c r="N126" s="208"/>
      <c r="O126" s="208"/>
      <c r="P126" s="209">
        <f>SUM(P127:P132)</f>
        <v>0</v>
      </c>
      <c r="Q126" s="208"/>
      <c r="R126" s="209">
        <f>SUM(R127:R132)</f>
        <v>0</v>
      </c>
      <c r="S126" s="208"/>
      <c r="T126" s="210">
        <f>SUM(T127:T132)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158</v>
      </c>
      <c r="AT126" s="212" t="s">
        <v>78</v>
      </c>
      <c r="AU126" s="212" t="s">
        <v>87</v>
      </c>
      <c r="AY126" s="211" t="s">
        <v>123</v>
      </c>
      <c r="BK126" s="213">
        <f>SUM(BK127:BK132)</f>
        <v>0</v>
      </c>
    </row>
    <row r="127" s="2" customFormat="1" ht="16.5" customHeight="1">
      <c r="A127" s="36"/>
      <c r="B127" s="37"/>
      <c r="C127" s="216" t="s">
        <v>137</v>
      </c>
      <c r="D127" s="216" t="s">
        <v>125</v>
      </c>
      <c r="E127" s="217" t="s">
        <v>248</v>
      </c>
      <c r="F127" s="218" t="s">
        <v>247</v>
      </c>
      <c r="G127" s="219" t="s">
        <v>180</v>
      </c>
      <c r="H127" s="220">
        <v>1</v>
      </c>
      <c r="I127" s="221"/>
      <c r="J127" s="222">
        <f>ROUND(I127*H127,2)</f>
        <v>0</v>
      </c>
      <c r="K127" s="218" t="s">
        <v>129</v>
      </c>
      <c r="L127" s="42"/>
      <c r="M127" s="223" t="s">
        <v>1</v>
      </c>
      <c r="N127" s="224" t="s">
        <v>44</v>
      </c>
      <c r="O127" s="89"/>
      <c r="P127" s="225">
        <f>O127*H127</f>
        <v>0</v>
      </c>
      <c r="Q127" s="225">
        <v>0</v>
      </c>
      <c r="R127" s="225">
        <f>Q127*H127</f>
        <v>0</v>
      </c>
      <c r="S127" s="225">
        <v>0</v>
      </c>
      <c r="T127" s="22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7" t="s">
        <v>240</v>
      </c>
      <c r="AT127" s="227" t="s">
        <v>125</v>
      </c>
      <c r="AU127" s="227" t="s">
        <v>89</v>
      </c>
      <c r="AY127" s="15" t="s">
        <v>123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5" t="s">
        <v>87</v>
      </c>
      <c r="BK127" s="228">
        <f>ROUND(I127*H127,2)</f>
        <v>0</v>
      </c>
      <c r="BL127" s="15" t="s">
        <v>240</v>
      </c>
      <c r="BM127" s="227" t="s">
        <v>249</v>
      </c>
    </row>
    <row r="128" s="2" customFormat="1">
      <c r="A128" s="36"/>
      <c r="B128" s="37"/>
      <c r="C128" s="38"/>
      <c r="D128" s="229" t="s">
        <v>132</v>
      </c>
      <c r="E128" s="38"/>
      <c r="F128" s="230" t="s">
        <v>247</v>
      </c>
      <c r="G128" s="38"/>
      <c r="H128" s="38"/>
      <c r="I128" s="231"/>
      <c r="J128" s="38"/>
      <c r="K128" s="38"/>
      <c r="L128" s="42"/>
      <c r="M128" s="232"/>
      <c r="N128" s="233"/>
      <c r="O128" s="89"/>
      <c r="P128" s="89"/>
      <c r="Q128" s="89"/>
      <c r="R128" s="89"/>
      <c r="S128" s="89"/>
      <c r="T128" s="90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132</v>
      </c>
      <c r="AU128" s="15" t="s">
        <v>89</v>
      </c>
    </row>
    <row r="129" s="2" customFormat="1" ht="16.5" customHeight="1">
      <c r="A129" s="36"/>
      <c r="B129" s="37"/>
      <c r="C129" s="216" t="s">
        <v>130</v>
      </c>
      <c r="D129" s="216" t="s">
        <v>125</v>
      </c>
      <c r="E129" s="217" t="s">
        <v>250</v>
      </c>
      <c r="F129" s="218" t="s">
        <v>251</v>
      </c>
      <c r="G129" s="219" t="s">
        <v>180</v>
      </c>
      <c r="H129" s="220">
        <v>1</v>
      </c>
      <c r="I129" s="221"/>
      <c r="J129" s="222">
        <f>ROUND(I129*H129,2)</f>
        <v>0</v>
      </c>
      <c r="K129" s="218" t="s">
        <v>129</v>
      </c>
      <c r="L129" s="42"/>
      <c r="M129" s="223" t="s">
        <v>1</v>
      </c>
      <c r="N129" s="224" t="s">
        <v>44</v>
      </c>
      <c r="O129" s="89"/>
      <c r="P129" s="225">
        <f>O129*H129</f>
        <v>0</v>
      </c>
      <c r="Q129" s="225">
        <v>0</v>
      </c>
      <c r="R129" s="225">
        <f>Q129*H129</f>
        <v>0</v>
      </c>
      <c r="S129" s="225">
        <v>0</v>
      </c>
      <c r="T129" s="22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7" t="s">
        <v>240</v>
      </c>
      <c r="AT129" s="227" t="s">
        <v>125</v>
      </c>
      <c r="AU129" s="227" t="s">
        <v>89</v>
      </c>
      <c r="AY129" s="15" t="s">
        <v>123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5" t="s">
        <v>87</v>
      </c>
      <c r="BK129" s="228">
        <f>ROUND(I129*H129,2)</f>
        <v>0</v>
      </c>
      <c r="BL129" s="15" t="s">
        <v>240</v>
      </c>
      <c r="BM129" s="227" t="s">
        <v>252</v>
      </c>
    </row>
    <row r="130" s="2" customFormat="1">
      <c r="A130" s="36"/>
      <c r="B130" s="37"/>
      <c r="C130" s="38"/>
      <c r="D130" s="229" t="s">
        <v>132</v>
      </c>
      <c r="E130" s="38"/>
      <c r="F130" s="230" t="s">
        <v>251</v>
      </c>
      <c r="G130" s="38"/>
      <c r="H130" s="38"/>
      <c r="I130" s="231"/>
      <c r="J130" s="38"/>
      <c r="K130" s="38"/>
      <c r="L130" s="42"/>
      <c r="M130" s="232"/>
      <c r="N130" s="233"/>
      <c r="O130" s="89"/>
      <c r="P130" s="89"/>
      <c r="Q130" s="89"/>
      <c r="R130" s="89"/>
      <c r="S130" s="89"/>
      <c r="T130" s="90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132</v>
      </c>
      <c r="AU130" s="15" t="s">
        <v>89</v>
      </c>
    </row>
    <row r="131" s="2" customFormat="1" ht="16.5" customHeight="1">
      <c r="A131" s="36"/>
      <c r="B131" s="37"/>
      <c r="C131" s="216" t="s">
        <v>158</v>
      </c>
      <c r="D131" s="216" t="s">
        <v>125</v>
      </c>
      <c r="E131" s="217" t="s">
        <v>253</v>
      </c>
      <c r="F131" s="218" t="s">
        <v>254</v>
      </c>
      <c r="G131" s="219" t="s">
        <v>180</v>
      </c>
      <c r="H131" s="220">
        <v>1</v>
      </c>
      <c r="I131" s="221"/>
      <c r="J131" s="222">
        <f>ROUND(I131*H131,2)</f>
        <v>0</v>
      </c>
      <c r="K131" s="218" t="s">
        <v>129</v>
      </c>
      <c r="L131" s="42"/>
      <c r="M131" s="223" t="s">
        <v>1</v>
      </c>
      <c r="N131" s="224" t="s">
        <v>44</v>
      </c>
      <c r="O131" s="89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7" t="s">
        <v>240</v>
      </c>
      <c r="AT131" s="227" t="s">
        <v>125</v>
      </c>
      <c r="AU131" s="227" t="s">
        <v>89</v>
      </c>
      <c r="AY131" s="15" t="s">
        <v>123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5" t="s">
        <v>87</v>
      </c>
      <c r="BK131" s="228">
        <f>ROUND(I131*H131,2)</f>
        <v>0</v>
      </c>
      <c r="BL131" s="15" t="s">
        <v>240</v>
      </c>
      <c r="BM131" s="227" t="s">
        <v>255</v>
      </c>
    </row>
    <row r="132" s="2" customFormat="1">
      <c r="A132" s="36"/>
      <c r="B132" s="37"/>
      <c r="C132" s="38"/>
      <c r="D132" s="229" t="s">
        <v>132</v>
      </c>
      <c r="E132" s="38"/>
      <c r="F132" s="230" t="s">
        <v>254</v>
      </c>
      <c r="G132" s="38"/>
      <c r="H132" s="38"/>
      <c r="I132" s="231"/>
      <c r="J132" s="38"/>
      <c r="K132" s="38"/>
      <c r="L132" s="42"/>
      <c r="M132" s="246"/>
      <c r="N132" s="247"/>
      <c r="O132" s="248"/>
      <c r="P132" s="248"/>
      <c r="Q132" s="248"/>
      <c r="R132" s="248"/>
      <c r="S132" s="248"/>
      <c r="T132" s="249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132</v>
      </c>
      <c r="AU132" s="15" t="s">
        <v>89</v>
      </c>
    </row>
    <row r="133" s="2" customFormat="1" ht="6.96" customHeight="1">
      <c r="A133" s="36"/>
      <c r="B133" s="64"/>
      <c r="C133" s="65"/>
      <c r="D133" s="65"/>
      <c r="E133" s="65"/>
      <c r="F133" s="65"/>
      <c r="G133" s="65"/>
      <c r="H133" s="65"/>
      <c r="I133" s="65"/>
      <c r="J133" s="65"/>
      <c r="K133" s="65"/>
      <c r="L133" s="42"/>
      <c r="M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</sheetData>
  <sheetProtection sheet="1" autoFilter="0" formatColumns="0" formatRows="0" objects="1" scenarios="1" spinCount="100000" saltValue="P/VsFbcCocMKaEi53wfXVFHQzcDf/RXhByqcx7bsRpCXiSy8rvsrpVlYHgKE7RhupRnRl2GLiCnWaNWgwg+XuA==" hashValue="N4Z3QYIruyT/n2/xeCtQgqrga78wzYChBgQY+8huWhUkkoTaR3o0+bdzSlDV1S2/qUxaYWpIKocccoJM8CJscQ==" algorithmName="SHA-512" password="CC35"/>
  <autoFilter ref="C118:K13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2024-09-03T07:59:23Z</dcterms:created>
  <dcterms:modified xsi:type="dcterms:W3CDTF">2024-09-03T07:59:25Z</dcterms:modified>
</cp:coreProperties>
</file>